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Area" localSheetId="0">'1'!$A$1:$E$99</definedName>
    <definedName name="_xlnm.Print_Area" localSheetId="10">'11'!$A$1:$F$22</definedName>
    <definedName name="_xlnm.Print_Area" localSheetId="11">'12'!$A$1:$C$36</definedName>
    <definedName name="_xlnm.Print_Area" localSheetId="12">'13'!$A$1:$N$43</definedName>
    <definedName name="_xlnm.Print_Area" localSheetId="1">'2'!$A$1:$E$404</definedName>
    <definedName name="_xlnm.Print_Area" localSheetId="2">'3'!$A$1:$G$78</definedName>
    <definedName name="_xlnm.Print_Area" localSheetId="3">'4'!$A$1:$F$34</definedName>
    <definedName name="_xlnm.Print_Area" localSheetId="8">'9'!$A$1:$E$12</definedName>
  </definedNames>
  <calcPr fullCalcOnLoad="1"/>
</workbook>
</file>

<file path=xl/comments1.xml><?xml version="1.0" encoding="utf-8"?>
<comments xmlns="http://schemas.openxmlformats.org/spreadsheetml/2006/main">
  <authors>
    <author>Mariola Kępińska</author>
  </authors>
  <commentList>
    <comment ref="E25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odsetki od pożyczki P.Maklakiewicza</t>
        </r>
      </text>
    </comment>
    <comment ref="E95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refundacje </t>
        </r>
      </text>
    </comment>
    <comment ref="E98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wpływy z Basenu</t>
        </r>
      </text>
    </comment>
  </commentList>
</comments>
</file>

<file path=xl/comments2.xml><?xml version="1.0" encoding="utf-8"?>
<comments xmlns="http://schemas.openxmlformats.org/spreadsheetml/2006/main">
  <authors>
    <author>Mariola Kępińska</author>
  </authors>
  <commentList>
    <comment ref="E136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Remonty mieszakań ZOK</t>
        </r>
      </text>
    </comment>
    <comment ref="E137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na zarządzanie kryzysowe</t>
        </r>
      </text>
    </comment>
    <comment ref="E138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Oświatowa
</t>
        </r>
      </text>
    </comment>
    <comment ref="E306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MOPS 250 100
Prace Społ.Użyteczn. 62400</t>
        </r>
      </text>
    </comment>
    <comment ref="E259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organ
</t>
        </r>
      </text>
    </comment>
    <comment ref="E252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organ
</t>
        </r>
      </text>
    </comment>
    <comment ref="E236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organ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20" authorId="0">
      <text>
        <r>
          <rPr>
            <sz val="10"/>
            <rFont val="Arial"/>
            <family val="2"/>
          </rPr>
          <t>1000 dotacja</t>
        </r>
      </text>
    </comment>
    <comment ref="F24" authorId="0">
      <text>
        <r>
          <rPr>
            <sz val="10"/>
            <rFont val="Arial"/>
            <family val="2"/>
          </rPr>
          <t xml:space="preserve">4000 dotacja
</t>
        </r>
      </text>
    </comment>
  </commentList>
</comments>
</file>

<file path=xl/sharedStrings.xml><?xml version="1.0" encoding="utf-8"?>
<sst xmlns="http://schemas.openxmlformats.org/spreadsheetml/2006/main" count="1389" uniqueCount="623">
  <si>
    <t>w złotych</t>
  </si>
  <si>
    <t>Dział</t>
  </si>
  <si>
    <t>Rozdział</t>
  </si>
  <si>
    <t>§</t>
  </si>
  <si>
    <t>Źródło dochodów</t>
  </si>
  <si>
    <t>Plan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</si>
  <si>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</si>
  <si>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</si>
  <si>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</si>
  <si>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</si>
  <si>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</si>
  <si>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</si>
  <si>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</si>
  <si>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</si>
  <si>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0920</t>
  </si>
  <si>
    <t>pozostałe odsetki</t>
  </si>
  <si>
    <t>Działalność usługowa</t>
  </si>
  <si>
    <t>Cmentarze</t>
  </si>
  <si>
    <t>0830</t>
  </si>
  <si>
    <t>wpływy z usług</t>
  </si>
  <si>
    <t>dotacje celowe otrzymane z budżetu państwa na zadanie bieżące realizowane przez gminę na podstawie porozumień z organami administracji rządowej</t>
  </si>
  <si>
    <t>Administracja publiczna</t>
  </si>
  <si>
    <t>Urzędy wojewódzkie</t>
  </si>
  <si>
    <t>dotacje celowe otrzymane z budżetu państwa na realizację zadań bieżących z zakresu administracji rządowej oraz innych zadań zaleconych gminie (związkom gmin) ustawami</t>
  </si>
  <si>
    <t>dochody jednostek samorządu terytorialnego związane z realizacją zadań z zakresu administracji rządowej oraz innych zadań zleconych ustawami</t>
  </si>
  <si>
    <t>Urzędy gmin (miast i miast na prawach powiatu)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</si>
  <si>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</si>
  <si>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</si>
  <si>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</si>
  <si>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</si>
  <si>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</si>
  <si>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</si>
  <si>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 podatku od czynności cywilnoprawnych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</si>
  <si>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</si>
  <si>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</si>
  <si>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</si>
  <si>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</si>
  <si>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</si>
  <si>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</si>
  <si>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</si>
  <si>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</si>
  <si>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</si>
  <si>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</si>
  <si>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</si>
  <si>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</si>
  <si>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</si>
  <si>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</si>
  <si>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</si>
  <si>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</si>
  <si>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</si>
  <si>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0690</t>
  </si>
  <si>
    <t>wpływy z różnych opłat</t>
  </si>
  <si>
    <t>2680</t>
  </si>
  <si>
    <t>rekompensaty utraconych dochodów w podatkach i opłatach lokalnych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</si>
  <si>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</si>
  <si>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</si>
  <si>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</si>
  <si>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</si>
  <si>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</si>
  <si>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</si>
  <si>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opłat stanowiących dochody jednostek samorządu terytorialnego na podstawie odrębnych  ustaw</t>
  </si>
  <si>
    <t>0590</t>
  </si>
  <si>
    <t>wpływy z opłat za koncesje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</si>
  <si>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</si>
  <si>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</si>
  <si>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</si>
  <si>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</si>
  <si>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</si>
  <si>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</si>
  <si>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</si>
  <si>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</si>
  <si>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</si>
  <si>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</si>
  <si>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Część równoważąca subwencji ogólnej dla gmin</t>
  </si>
  <si>
    <t>Oświata i wychowanie</t>
  </si>
  <si>
    <t>Pozostała działalność</t>
  </si>
  <si>
    <t>dotacje celowe przekazane z budżetu państwa na realizację własnych zadań bieżących gmin</t>
  </si>
  <si>
    <t>Pomoc społeczna</t>
  </si>
  <si>
    <t>Świadczenia rodzinne oraz składki na ubezpieczenia emerytalne i rentowe z ubezpieczenia społecznego</t>
  </si>
  <si>
    <t xml:space="preserve">Składki na ubezpieczenia zdrowotne za osoby pobierające niektóre świadczenia z pomocy społecznej </t>
  </si>
  <si>
    <t>Zasiłki i pomoc w naturze oraz składki na ubezpieczenia społeczne</t>
  </si>
  <si>
    <t>Ośrodki pomocy społecznej</t>
  </si>
  <si>
    <t>Usługi opiekuńcze i specjalistyczne usługi opiekuńcze</t>
  </si>
  <si>
    <t>2030</t>
  </si>
  <si>
    <t>Gospodarka komunalna i ochrona środowiska</t>
  </si>
  <si>
    <t>0970</t>
  </si>
  <si>
    <t>wpływy z różnych dochodów</t>
  </si>
  <si>
    <t>Kultura fizyczna i sport</t>
  </si>
  <si>
    <t>Instytucje kultury fizycznej</t>
  </si>
  <si>
    <t>Razem</t>
  </si>
  <si>
    <t>Nazwa</t>
  </si>
  <si>
    <t xml:space="preserve">Plan </t>
  </si>
  <si>
    <t xml:space="preserve">600 </t>
  </si>
  <si>
    <t>Transport i łączność</t>
  </si>
  <si>
    <t>Drogi publiczne gminne</t>
  </si>
  <si>
    <t>wydatki inwestycyjne jednostek budżetowych</t>
  </si>
  <si>
    <t xml:space="preserve">60095 </t>
  </si>
  <si>
    <t>wynagrodzenie bezosobowe</t>
  </si>
  <si>
    <t>zakup materiałów i wyposażenia</t>
  </si>
  <si>
    <t>zakup usług remontowych</t>
  </si>
  <si>
    <t>zakup usług pozostałych</t>
  </si>
  <si>
    <t>dotacja przedmiotowa z budżetu otrzymana przez zakład budżetowy</t>
  </si>
  <si>
    <t>różne opłaty i składki</t>
  </si>
  <si>
    <t>podatek towarów i usług (vat)</t>
  </si>
  <si>
    <t>kary i odszkodowania wypłacane na rzecz osób fizycznych</t>
  </si>
  <si>
    <t>Plan zagospodarowania przestrzennego</t>
  </si>
  <si>
    <t>4170</t>
  </si>
  <si>
    <t xml:space="preserve">4300 </t>
  </si>
  <si>
    <t xml:space="preserve">4430 </t>
  </si>
  <si>
    <t>Opracowania geodezyjne i kartograficzne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</si>
  <si>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</si>
  <si>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</si>
  <si>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</si>
  <si>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</si>
  <si>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</si>
  <si>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</si>
  <si>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</si>
  <si>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4300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</si>
  <si>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</si>
  <si>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</si>
  <si>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</si>
  <si>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</si>
  <si>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</si>
  <si>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</si>
  <si>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 xml:space="preserve">4410 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</si>
  <si>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</si>
  <si>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</si>
  <si>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</si>
  <si>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</si>
  <si>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</si>
  <si>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</si>
  <si>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</si>
  <si>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</si>
  <si>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</si>
  <si>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Informatyka</t>
  </si>
  <si>
    <t>6050</t>
  </si>
  <si>
    <t>Rady gmin (miast i miast na prawach powiatu)</t>
  </si>
  <si>
    <t>różne wydatki na rzecz osób fizycznych</t>
  </si>
  <si>
    <t>wpłaty na państwowy fundusz rehabilitacji osób niepełnosprawnych</t>
  </si>
  <si>
    <t>wynagrodzenia bezosobowe</t>
  </si>
  <si>
    <t xml:space="preserve">4440 </t>
  </si>
  <si>
    <t>Promocja jednostek samorządu terytorialnego</t>
  </si>
  <si>
    <t>Bezpieczeństwo publiczne i ochrona przeciwpożarowa</t>
  </si>
  <si>
    <t>Ochotnicze straże pożarne</t>
  </si>
  <si>
    <t>Zakup usług zdrowotnych</t>
  </si>
  <si>
    <t>Obrona cywilna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</si>
  <si>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</si>
  <si>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</si>
  <si>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</si>
  <si>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8010</t>
  </si>
  <si>
    <t>rozliczenia z bankami związane z obsługą długu publicznego</t>
  </si>
  <si>
    <t>8070</t>
  </si>
  <si>
    <t>odsetki i dyskonto od krajowych skarbowych papierów wartościowych oraz od krajowych pożyczek i kredytów</t>
  </si>
  <si>
    <t>Rezerwy ogólne i celowe</t>
  </si>
  <si>
    <t>4810</t>
  </si>
  <si>
    <t xml:space="preserve">rezerwy </t>
  </si>
  <si>
    <t>Szkoły podstawowe</t>
  </si>
  <si>
    <t>3020</t>
  </si>
  <si>
    <t xml:space="preserve">4010 </t>
  </si>
  <si>
    <t xml:space="preserve">4040 </t>
  </si>
  <si>
    <t xml:space="preserve">4110 </t>
  </si>
  <si>
    <t xml:space="preserve">4120 </t>
  </si>
  <si>
    <t xml:space="preserve">4210 </t>
  </si>
  <si>
    <t xml:space="preserve">4240 </t>
  </si>
  <si>
    <t>zakup pomocy naukowych, dydaktycznych i książek</t>
  </si>
  <si>
    <t xml:space="preserve">4260 </t>
  </si>
  <si>
    <t xml:space="preserve">4270 </t>
  </si>
  <si>
    <t>4280</t>
  </si>
  <si>
    <t>Odziały przedszkolne w szkołach podstawowych</t>
  </si>
  <si>
    <t xml:space="preserve">Przedszkola </t>
  </si>
  <si>
    <t>zakup usług dostępu do sieci internet</t>
  </si>
  <si>
    <t>Gimnazja</t>
  </si>
  <si>
    <t xml:space="preserve">2540 </t>
  </si>
  <si>
    <t>dotacja podmiotowa z budżetu dla niepublicznej szkoły lub innej niepublicznej placówki oświatowo – wychowawczej</t>
  </si>
  <si>
    <t>Dowożenie uczniów do szkół</t>
  </si>
  <si>
    <t>Dokształcanie i doskonalenie nauczycieli</t>
  </si>
  <si>
    <t>Ochrona zdrowia</t>
  </si>
  <si>
    <t>Przeciwdziałanie alkoholizmowi</t>
  </si>
  <si>
    <t>zakup środków żywności</t>
  </si>
  <si>
    <t>Domy pomocy społecznej</t>
  </si>
  <si>
    <t>4330</t>
  </si>
  <si>
    <t>Zakup usług przez jednostki samorządu terytorialnego od innych jednostek samorządu terytorialnego</t>
  </si>
  <si>
    <t xml:space="preserve">świadczenia społeczne </t>
  </si>
  <si>
    <t>składki na ubezpieczenia zdrowotne</t>
  </si>
  <si>
    <t>świadczenia społeczne</t>
  </si>
  <si>
    <t>Dodatki mieszkaniowe</t>
  </si>
  <si>
    <t>4140</t>
  </si>
  <si>
    <t>Jednostki specjalistycznego poradnictwa, mieszkania chronione i ośrodki interwencji kryzysowej</t>
  </si>
  <si>
    <t>Edukacyjna opieka wychowawcza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</si>
  <si>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</si>
  <si>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</si>
  <si>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</si>
  <si>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</si>
  <si>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</si>
  <si>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</si>
  <si>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</si>
  <si>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</si>
  <si>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</si>
  <si>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</si>
  <si>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wynagrodzenia osobowe</t>
  </si>
  <si>
    <t>dotacja celowa z budżetu na finansowanie lub dofinansowanie zadań zleconych do realizacji stowarzyszeniom</t>
  </si>
  <si>
    <t>Klasyfikacja</t>
  </si>
  <si>
    <t>Dotacje na realizację zadań z zakresu adm. rządowej</t>
  </si>
  <si>
    <t>Wydatki przeznaczone na realizację zadań z zakresu administracji rządowej</t>
  </si>
  <si>
    <t>Wynagrodzeni osobowe pracowników</t>
  </si>
  <si>
    <t>Zakup materiałów i wyposażenia</t>
  </si>
  <si>
    <t>Razem:</t>
  </si>
  <si>
    <t xml:space="preserve">Dotacje na realizację zadań </t>
  </si>
  <si>
    <t>Wydatki przeznaczone na realizację zadań</t>
  </si>
  <si>
    <t>ADMINISTRACJA PUBLICZNA</t>
  </si>
  <si>
    <t>Wpływy z różnych opłat</t>
  </si>
  <si>
    <t>POMOC SPOŁECZNA</t>
  </si>
  <si>
    <t>Świadczenia rodzinne, zaliczka alimentacyjna oraz składki na ubezpieczenia emerytalne i rentowe z ubezpieczenia społecznego</t>
  </si>
  <si>
    <t>Wpływy z różnych dochodów</t>
  </si>
  <si>
    <t>Nazwa zadania</t>
  </si>
  <si>
    <t>Dochody</t>
  </si>
  <si>
    <t>Wydatki</t>
  </si>
  <si>
    <t>1.</t>
  </si>
  <si>
    <t>2.</t>
  </si>
  <si>
    <t xml:space="preserve">Wydatki na wieloletnie programy inwestycyjne </t>
  </si>
  <si>
    <t>cel</t>
  </si>
  <si>
    <t xml:space="preserve">jednostka organizacyjna odpowiedzialna za realizację lub koordynująca </t>
  </si>
  <si>
    <t>okres realizacji</t>
  </si>
  <si>
    <t>Planowane nakłady</t>
  </si>
  <si>
    <t>2009 r.</t>
  </si>
  <si>
    <t>2010 r.</t>
  </si>
  <si>
    <t xml:space="preserve">Rewitalizacja miasta </t>
  </si>
  <si>
    <t>Poprawa bytu mieszkańców</t>
  </si>
  <si>
    <t>Urząd Miejski</t>
  </si>
  <si>
    <t>2008-2009</t>
  </si>
  <si>
    <t xml:space="preserve">870 tys.Euro/     85%-RPO </t>
  </si>
  <si>
    <t>Budowa budynku socjalnego</t>
  </si>
  <si>
    <t>Mieszkania dla najuboższych</t>
  </si>
  <si>
    <t>50% RPO</t>
  </si>
  <si>
    <t>Zmniejszenie awaryjności sieci oraz poprawa ciśnienia i jakości wody</t>
  </si>
  <si>
    <t>Poprawa parametrów dróg</t>
  </si>
  <si>
    <t>Budowa społeczeństwa informacyjnego</t>
  </si>
  <si>
    <t>Odwodnienie terenu ulicy i terenów przyległych</t>
  </si>
  <si>
    <t>Udział w budowie obwodnicy miasta</t>
  </si>
  <si>
    <t xml:space="preserve">Odciążenie komunikacyjne miasta </t>
  </si>
  <si>
    <t>4,5 mln Euro</t>
  </si>
  <si>
    <t>Powiatowa Strefa Gospodarcza</t>
  </si>
  <si>
    <t>Przygotowanie infrastruktury pod nowe inwestycje</t>
  </si>
  <si>
    <t>Ogółem:</t>
  </si>
  <si>
    <t>Wydatki* na programy i projekty ze środków z budżetu UE, EFTA i innych środków ze źródeł zagranicznych niepodlegających zwrotowi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</si>
  <si>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</si>
  <si>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</si>
  <si>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</si>
  <si>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</si>
  <si>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</si>
  <si>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</si>
  <si>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</si>
  <si>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</si>
  <si>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</si>
  <si>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2008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</si>
  <si>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</si>
  <si>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</si>
  <si>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</si>
  <si>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</si>
  <si>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</si>
  <si>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</si>
  <si>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</si>
  <si>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</si>
  <si>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</si>
  <si>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</si>
  <si>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</si>
  <si>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</si>
  <si>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</si>
  <si>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</si>
  <si>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</si>
  <si>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</si>
  <si>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</si>
  <si>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</si>
  <si>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z tego: 2007r.</t>
  </si>
  <si>
    <t>...............</t>
  </si>
  <si>
    <t>Wydatki bieżące razem:</t>
  </si>
  <si>
    <t>Ogółem (1+2)</t>
  </si>
  <si>
    <t>Kwota</t>
  </si>
  <si>
    <t>Ogółem</t>
  </si>
  <si>
    <t>Treść</t>
  </si>
  <si>
    <t>Przychody ogółem:</t>
  </si>
  <si>
    <t>Kredyty i pożyczki krajowe</t>
  </si>
  <si>
    <t>§ 952</t>
  </si>
  <si>
    <t>Kredyty i pożyczki zagraniczne</t>
  </si>
  <si>
    <t>§ 953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</si>
  <si>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</si>
  <si>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</si>
  <si>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</si>
  <si>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</si>
  <si>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</si>
  <si>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</si>
  <si>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</si>
  <si>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</si>
  <si>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</si>
  <si>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</si>
  <si>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</si>
  <si>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</si>
  <si>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</si>
  <si>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Inne papiery wartościowe</t>
  </si>
  <si>
    <t>§  931</t>
  </si>
  <si>
    <t>8.</t>
  </si>
  <si>
    <t>Inne rozliczenia krajowe (wolne środki)</t>
  </si>
  <si>
    <t>§ 955</t>
  </si>
  <si>
    <t>Rozchody ogółem :</t>
  </si>
  <si>
    <t>Spłaty kredytów i pożyczek krajowych</t>
  </si>
  <si>
    <t>§ 992</t>
  </si>
  <si>
    <t>Spłaty kredytów i pożyczek zagranicznych</t>
  </si>
  <si>
    <t>§ 993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</si>
  <si>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</si>
  <si>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</si>
  <si>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</si>
  <si>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</si>
  <si>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</si>
  <si>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</si>
  <si>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innych papierów wartościowych</t>
  </si>
  <si>
    <t>§ 982</t>
  </si>
  <si>
    <t>Rozchody z tytułu innych rozliczeń</t>
  </si>
  <si>
    <t>§ 995</t>
  </si>
  <si>
    <t>1. Przedmiotowe</t>
  </si>
  <si>
    <t>(w złotych)</t>
  </si>
  <si>
    <t>Nazwa jednostki</t>
  </si>
  <si>
    <t>Zakres dotacji</t>
  </si>
  <si>
    <t>Kwota dotacji</t>
  </si>
  <si>
    <t>I. Zakłady budżetowe</t>
  </si>
  <si>
    <t>ZOK</t>
  </si>
  <si>
    <t>Opis</t>
  </si>
  <si>
    <t xml:space="preserve">Dotacja podmiotowa z budżetu dla niepublicznej szkoły lub innej niepublicznej placówki oświatowo-wychowawczej – dla Ośrodka Rozwoju Osobowości w Lipnie Gimnazjum Prywatne nr 1 </t>
  </si>
  <si>
    <t>Dotacja podmiotowa z budżetu dla samorządowej instytucji kultury – Miejskie Centrum Kulturalne w Lipnie</t>
  </si>
  <si>
    <t>Dotacja podmiotowa z budżetu dla samorządowej instytucji kultury – Biblioteki w Lipnie</t>
  </si>
  <si>
    <t>Dotacja celowa z budżetu na finansowanie lub dofinansowanie zadań zleconych do realizacji stowarzyszeniom</t>
  </si>
  <si>
    <t>RAZEM</t>
  </si>
  <si>
    <r>
      <t>Przychody*</t>
    </r>
    <r>
      <rPr>
        <b/>
        <vertAlign val="superscript"/>
        <sz val="12"/>
        <rFont val="Times New Roman"/>
        <family val="1"/>
      </rPr>
      <t>)</t>
    </r>
  </si>
  <si>
    <t>Wyszczególnienie</t>
  </si>
  <si>
    <t>ogółem</t>
  </si>
  <si>
    <t>dotacja</t>
  </si>
  <si>
    <t>wpłata do</t>
  </si>
  <si>
    <t>z budżetu</t>
  </si>
  <si>
    <t>budżetu</t>
  </si>
  <si>
    <t>I.</t>
  </si>
  <si>
    <t>Zakłady budżetowe:</t>
  </si>
  <si>
    <t>Zakład Obsługi Komunalnej</t>
  </si>
  <si>
    <t>II.</t>
  </si>
  <si>
    <t>Rach. Dochodów własnych:</t>
  </si>
  <si>
    <t>Szkoły Podstawowe</t>
  </si>
  <si>
    <t>Przedszkola</t>
  </si>
  <si>
    <r>
      <t>*</t>
    </r>
    <r>
      <rPr>
        <vertAlign val="superscript"/>
        <sz val="12"/>
        <rFont val="Times New Roman"/>
        <family val="1"/>
      </rPr>
      <t>)</t>
    </r>
  </si>
  <si>
    <t>w rachunku dochodów własnych - Dochody</t>
  </si>
  <si>
    <t>Plan przychodów i wydatków Gminnego Funduszu</t>
  </si>
  <si>
    <t>Ochrony Środowiska i Gospodarki Wodnej</t>
  </si>
  <si>
    <t>Stan środków na początek roku</t>
  </si>
  <si>
    <t>Przychody</t>
  </si>
  <si>
    <t>§ 0690 - Wpływy z różnych opłat</t>
  </si>
  <si>
    <t>§ 0540 – opłaty i kary za substancje zubożające warstwę ozonową</t>
  </si>
  <si>
    <t>§ 6260 - Dotacje z funduszy celowych na real. inwestycji j.s.f.p.</t>
  </si>
  <si>
    <t>§ 4750 – zakup akcesoriów komputerowych /licencji/</t>
  </si>
  <si>
    <t>Wydatki majątkowe</t>
  </si>
  <si>
    <t>Stan środków na koniec roku</t>
  </si>
  <si>
    <t>0760</t>
  </si>
  <si>
    <t>wpływy z tytułu przekształceniu ia prawa użytkowania wieczystego przysługującego osobom fizycznym w prawo własności</t>
  </si>
  <si>
    <t>Srodki na dofinansowanie własnych zadań bieżących gmin (związków gmin),powiatów (związków powiatów),samorządów województw, pozyskane z innych źródeł</t>
  </si>
  <si>
    <t>2910</t>
  </si>
  <si>
    <t>wpłaty na PFRON</t>
  </si>
  <si>
    <t>III. Dochody budżetu państwa związane z realizacją zadań zleconych jednostkom samorządu terytorialnego w 2009 r.</t>
  </si>
  <si>
    <t>II. Dochody i wydatki związane z realizacją zadań w drodze porozumień z organami administracji rządowej  w 2009 r.</t>
  </si>
  <si>
    <t>I. Dochody i wydatki związane z realizacją zadań z zakresu administracji rządowej zleconych gminie i innych zadań zleconych ustawami w 2009 r.</t>
  </si>
  <si>
    <t>zakup dostepu do sieci internet</t>
  </si>
  <si>
    <t>Dotacja przedmiotowa na usługi remontowe na rzecz mieszkań komunalnych  - 280 0000 zł, dopłata do mieszkań socjalnych 10 000 zł</t>
  </si>
  <si>
    <t>Pozostałe dotacje
związane z realizacją zadań miasta w 2009 r.</t>
  </si>
  <si>
    <t xml:space="preserve"> oraz plany dochodów i wydatków rachunku dochodów własnych na rok 2009</t>
  </si>
  <si>
    <t>Wydatki budżetu miasta na 2009 rok</t>
  </si>
  <si>
    <t>Dochody i wydatki w 2009 r., związane z realizacją zadań wspólnych realizowanych w drodze:</t>
  </si>
  <si>
    <t>Przychody i rozchody budżetu 2009 r.</t>
  </si>
  <si>
    <t xml:space="preserve"> w 2009 r.</t>
  </si>
  <si>
    <t>4210</t>
  </si>
  <si>
    <t>wydatki na zakupy inwestycyjne jednostek budżetowych</t>
  </si>
  <si>
    <t>rezerwy ZOK</t>
  </si>
  <si>
    <t>rezerwa oświatowa</t>
  </si>
  <si>
    <t>opłaty z tytułu usług telekomunikacyjnych telefonii komórkowej</t>
  </si>
  <si>
    <t>4430</t>
  </si>
  <si>
    <t>Zwalczanie narkomanii</t>
  </si>
  <si>
    <t>4010</t>
  </si>
  <si>
    <t>składki na PFRON</t>
  </si>
  <si>
    <t>ołaty z tytułu usług telekomunikacyjnych telefonii komórkowej</t>
  </si>
  <si>
    <t>opłaty na rzecz budżetów jednostek samorządu terytorialnego</t>
  </si>
  <si>
    <t>Ochrona powietrza atmosferycznego i klimatu</t>
  </si>
  <si>
    <t>pokrycie ujemnego wyniku finansowego i przejętych zobowiązań po likwidowanych i przekształcanych jednostkach zaliczanych do sektora finnsów publicznych</t>
  </si>
  <si>
    <t>wydatki na zakup i objęcie akcji oraz wniesienie wkładów do społek prawa handlowego</t>
  </si>
  <si>
    <t>zwrot dotacji wykorzystanych niezgodnie z przeznaczeniem lub pobranych w nadmiernej wysokości</t>
  </si>
  <si>
    <t>odsetki od dotacji wykorzystanjych niezgodnie z przeznaczeniem lub pobranych w nadmiernej wysokości</t>
  </si>
  <si>
    <t>wpływy z wpłat gmin i powiatów na rzecz innych jednostek samorzadu terytorialnego oraz związków gmin lub związków powiatów na dofinansowanie zadań bieżących</t>
  </si>
  <si>
    <t>Plan dochodów budżetu Miasta Lipno 2009 r.</t>
  </si>
  <si>
    <t>majątkowe</t>
  </si>
  <si>
    <t>dochody własne w tym</t>
  </si>
  <si>
    <t>podatki</t>
  </si>
  <si>
    <t>M</t>
  </si>
  <si>
    <t>E.C.</t>
  </si>
  <si>
    <t>Plany przychodów i wydatków zakładów budżetowych</t>
  </si>
  <si>
    <t>1. porozumień z innymi jednostkami samorządu terytorialnego.</t>
  </si>
  <si>
    <t>Zakres i kwoty dotacji 
dla zakładów budżetowych  w 2009 r.</t>
  </si>
  <si>
    <t>w latach 2009 - 2011</t>
  </si>
  <si>
    <t>rok budżetowy 
2009</t>
  </si>
  <si>
    <t>Dofinansowania</t>
  </si>
  <si>
    <t>Budowa ulic na Osiedlu Witonia w Lipnie</t>
  </si>
  <si>
    <t>2009-2012</t>
  </si>
  <si>
    <t>Przebudowa ulicy 22-Stycznia z poprawą bezpieczeństwa  ruchu drogowego</t>
  </si>
  <si>
    <t>Przygotowanie nowych inwestycji</t>
  </si>
  <si>
    <t>Zapewnienie ciaglosci zadan</t>
  </si>
  <si>
    <t>2009-2010</t>
  </si>
  <si>
    <t>Realizacja projektu E-Urząd ( Infostrategia) i realizacja  projektu E+Urzad / Infostrategia/</t>
  </si>
  <si>
    <t>Zakup serwera</t>
  </si>
  <si>
    <t>Budowa kolektora deszczowego ul. Ogrodowa i Parkowa</t>
  </si>
  <si>
    <t>2009 - 2010</t>
  </si>
  <si>
    <t>GFOS  75.000 zł</t>
  </si>
  <si>
    <t>Budowa kanalizacji deszczowej ul. Okrzei 800m</t>
  </si>
  <si>
    <t>Przygotowanie infrastruktury do budowy chodnika przez Zarząd Dróg Wojewódz.</t>
  </si>
  <si>
    <t>Projekt  budowy sieci kanalizacyjnej ul. Polna</t>
  </si>
  <si>
    <t>Zmniejszenie awaryjności  sieci</t>
  </si>
  <si>
    <t>2009-2011</t>
  </si>
  <si>
    <t>GFOS  20.000 zł</t>
  </si>
  <si>
    <t>Modernizacja  wodociągu ul. Kościuszki</t>
  </si>
  <si>
    <t>2009-2013</t>
  </si>
  <si>
    <t>Rekultywacja składowiska odpadów       I etap</t>
  </si>
  <si>
    <t>Wykonanie zaleceń</t>
  </si>
  <si>
    <t>GFOS 10.000 zł</t>
  </si>
  <si>
    <t>Budowa linii oświetleniowych ulic:          Leśna, Ptasia,Orla</t>
  </si>
  <si>
    <t>Poprawa bytu mieszkańców miasta</t>
  </si>
  <si>
    <t xml:space="preserve">Przygotowanie nowych inwestycji  </t>
  </si>
  <si>
    <t>Zapewnienie ciaglosci prac</t>
  </si>
  <si>
    <t>50% z RPO + inne jst</t>
  </si>
  <si>
    <t>Wyposażenie Spółki  Gminnej we wkład pieniężny</t>
  </si>
  <si>
    <t>Zwiększenie mozliwości inwestycyjnych miasta w dziedzinie ciepłownictwa</t>
  </si>
  <si>
    <t>Wydatki bieżące, w tym:</t>
  </si>
  <si>
    <t>§ 4410 - podróże służbowe krajowe</t>
  </si>
  <si>
    <t>§ 4210 - zakup materiałów i wyposażenia</t>
  </si>
  <si>
    <t>§ 4270 - zakup usług remontowych</t>
  </si>
  <si>
    <t>§ 4300 - zakup usług pozostałych</t>
  </si>
  <si>
    <t>§ 4700 - szkolenia pracowników</t>
  </si>
  <si>
    <r>
      <rPr>
        <b/>
        <sz val="12"/>
        <rFont val="Times New Roman"/>
        <family val="1"/>
      </rPr>
      <t xml:space="preserve">§ 6110 </t>
    </r>
    <r>
      <rPr>
        <sz val="12"/>
        <rFont val="Times New Roman"/>
        <family val="1"/>
      </rPr>
      <t>- Wydatki inwestycyjne funduszy celowych</t>
    </r>
  </si>
  <si>
    <r>
      <rPr>
        <b/>
        <sz val="12"/>
        <rFont val="Times New Roman"/>
        <family val="1"/>
      </rPr>
      <t>§ 6260</t>
    </r>
    <r>
      <rPr>
        <sz val="12"/>
        <rFont val="Times New Roman"/>
        <family val="1"/>
      </rPr>
      <t xml:space="preserve"> - Dotacje z funduszy celowych na finansowanie lub dofinansowanie kosztów realizacji inwestycji i zakupów inwestycyjnych jednostek sektora finansów publicznych *</t>
    </r>
  </si>
  <si>
    <t>1. zmiana pokrycia dachowego na Szkole Podstawowej Nr  5                         250.000 zł</t>
  </si>
  <si>
    <t>2. rekultywacja starego składowiska  odpadów                                                 10.000 zł</t>
  </si>
  <si>
    <t>3. budowa kolektora deszczowego ul. Ogrodowa  i Parkowa                            75.000 zł</t>
  </si>
  <si>
    <t>5. projekt budowy sieci kanalizacyjnej ul. Polna                                                 20.000 zł</t>
  </si>
  <si>
    <t>Lp.</t>
  </si>
  <si>
    <t>Rozdz</t>
  </si>
  <si>
    <t>§**</t>
  </si>
  <si>
    <t>Nazwa zadania inwestycyjnego</t>
  </si>
  <si>
    <t>Łączne koszty finansowe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</si>
  <si>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</si>
  <si>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</si>
  <si>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</si>
  <si>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</si>
  <si>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</si>
  <si>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</si>
  <si>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</si>
  <si>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A.</t>
  </si>
  <si>
    <t>UM/dofinansowanie 50% z RPO</t>
  </si>
  <si>
    <t>B.</t>
  </si>
  <si>
    <t>C.</t>
  </si>
  <si>
    <t>….</t>
  </si>
  <si>
    <t>Przebudowa ulicy 22-Stycznia z poprawą bezpieczeństwa ruchu drogowego</t>
  </si>
  <si>
    <t>Urząd Miejski     udział 40 % wkładu własnego 3 jst</t>
  </si>
  <si>
    <t>WGK/UM</t>
  </si>
  <si>
    <t xml:space="preserve">Urząd Miejski   </t>
  </si>
  <si>
    <t>Budowa infrastruktury informatycznej  (VINCI) i realizacja  projektu E-urząd ( infostrategia)</t>
  </si>
  <si>
    <t>Urząd Miejski    i inne jst</t>
  </si>
  <si>
    <t>GFOŚ</t>
  </si>
  <si>
    <t>9.</t>
  </si>
  <si>
    <t>Budowa kanalizacji deszczowej ul. Okrzei 800 m</t>
  </si>
  <si>
    <t>10.</t>
  </si>
  <si>
    <t>Projekt budowy sieci kanalizacyjnej ul. Polna</t>
  </si>
  <si>
    <t>11.</t>
  </si>
  <si>
    <t>Modernizacja wodociągu ul. Kościuszki</t>
  </si>
  <si>
    <t>12.</t>
  </si>
  <si>
    <t>Rekultywacja składowiska odpadów    I etap</t>
  </si>
  <si>
    <t>13.</t>
  </si>
  <si>
    <t>Budowa linii oświetleniowych:             ul. Leśna 55.000             ul.Ptasia 20.000           ul. Orla   20.000</t>
  </si>
  <si>
    <t>14.</t>
  </si>
  <si>
    <t xml:space="preserve"> </t>
  </si>
  <si>
    <t>85% RPO – 870 tyś Euro</t>
  </si>
  <si>
    <t>15.</t>
  </si>
  <si>
    <t>Przygotowanie  nowych inwestycji</t>
  </si>
  <si>
    <t>16.</t>
  </si>
  <si>
    <t>50% RPO + inne jst</t>
  </si>
  <si>
    <t>Urząd Miejski i inne jst</t>
  </si>
  <si>
    <t>17.</t>
  </si>
  <si>
    <t>Wyposażenie Spółki    z o.o. GML we wkład pieniężny</t>
  </si>
  <si>
    <t>X</t>
  </si>
  <si>
    <t xml:space="preserve">                                      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</si>
  <si>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</si>
  <si>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</si>
  <si>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</si>
  <si>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</si>
  <si>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</si>
  <si>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 xml:space="preserve"> RPO woj. Kujawsko-Pomorskiego ,Oś priorytetowa 7 , Wspieranie przemian w miastach i obszarach wymagających odnowy , Działanie 7.1 Rewitalizacja zdegradowanych dzielnic miast, Nazwa:  Rewitalizacja miasta</t>
  </si>
  <si>
    <t>Narodowy Program Przebudowy Dróg Lokalnych 2008 - 2011 , Projekt - Przebudowa i remont ulicy 22-stycznia w Lipnie z poprawą bezpieczeństwa ruchu drogowego</t>
  </si>
  <si>
    <t>RPO woj. Kujawsko-Pomorskiego, Oś priorytetowa 4, Działanie 4.1 Rozwój usług i aplikacji dla ludności Nazwa projektu : Budowa infrastruktury informatycznej i realizacja projektu E-urząd</t>
  </si>
  <si>
    <t>RPO woj. Kujawsko-Pomorskiego, Oś priorytetowa 1,Działanie 1.1 Infrastruktura drogowa , Nazwa projektu : Budowa ulic na Osiedlu Wiotonia w Lipnie</t>
  </si>
  <si>
    <t>RPO woj. Kujawsko-Pomorskiego, Oś priorytetowa 1,Działanie 1.1 Infrastruktura drogowa , Nazwa projektu : Obwodnica miasta Lipna*</t>
  </si>
  <si>
    <t>PO KL woj. Kujawsko-Pomorskiego, Oś priorytetowa 9 - Rozwój wykształcenia i kompetencji w regionach, Działanie 9.4 - Wysoko wykwalifikowane kadry systemu oświaty, Projekt- Podniesienie kwalifikacji nauczycieli oraz kadry administracjacyjnej i zarządzającej oświatą z terenu byłego woj. włocławskiego w latach 2008 - 2010.</t>
  </si>
  <si>
    <t>* W zadaniu Obwodnica miasta Lipna, kwota 700.000 zł stanowi wkład Urzędu Miejskiego w Lipnie w wysokości 40 % całkowitych kosztów inwestycji ( porozumienie ze Starostwem Powiatowym )</t>
  </si>
  <si>
    <t xml:space="preserve">łączne nakłady </t>
  </si>
  <si>
    <t>ZADANIA INWESTYCYJNE W 2009 r.</t>
  </si>
  <si>
    <t>Prognoza kwoty długu i spłat na rok 2009 i lata następne</t>
  </si>
  <si>
    <t>PROGNOZA NA DZIEŃ 31.12.</t>
  </si>
  <si>
    <t>Kwota długu na 31.12.2008</t>
  </si>
  <si>
    <t>1</t>
  </si>
  <si>
    <t>Zobowiązania wg tytułów dłużnych:</t>
  </si>
  <si>
    <t>1.1</t>
  </si>
  <si>
    <t>Zaciągnięte zobowiązania (bez art.170 ust.3 ufp):</t>
  </si>
  <si>
    <t>1.1.1</t>
  </si>
  <si>
    <t xml:space="preserve">  pożyczki</t>
  </si>
  <si>
    <t>1.1.2</t>
  </si>
  <si>
    <t xml:space="preserve">  kredyty</t>
  </si>
  <si>
    <t>1.1.3</t>
  </si>
  <si>
    <t xml:space="preserve">  obligacje</t>
  </si>
  <si>
    <t>1.2</t>
  </si>
  <si>
    <t>Planowane w roku budżetowym (bez art.170 ust.3 ufp):</t>
  </si>
  <si>
    <t>1.2.1</t>
  </si>
  <si>
    <t>1.2.2</t>
  </si>
  <si>
    <t>1.2.3</t>
  </si>
  <si>
    <t>1.3</t>
  </si>
  <si>
    <t>Zaciągnięte zobowiązania (art.170 ust.3 ufp):</t>
  </si>
  <si>
    <t>1.3.1</t>
  </si>
  <si>
    <t>1.3.2</t>
  </si>
  <si>
    <t>0</t>
  </si>
  <si>
    <t>1.3.3</t>
  </si>
  <si>
    <t>1.4</t>
  </si>
  <si>
    <t>Planowane w roku budżetowym (art.170 ust.3 ufp):</t>
  </si>
  <si>
    <t>1.4.1</t>
  </si>
  <si>
    <t xml:space="preserve">  pożyczek</t>
  </si>
  <si>
    <t>1.4.2</t>
  </si>
  <si>
    <t>1.4.3</t>
  </si>
  <si>
    <t>1.5</t>
  </si>
  <si>
    <t>Prognozowany stan zobowiazań wymagalnych na 31.12</t>
  </si>
  <si>
    <t>2</t>
  </si>
  <si>
    <t>Spłata długu</t>
  </si>
  <si>
    <t>2.1</t>
  </si>
  <si>
    <t>Spłata rat kapitałowych (bez art.169 ust.3 ufp):</t>
  </si>
  <si>
    <t>2.1.1</t>
  </si>
  <si>
    <t xml:space="preserve">  kredytów</t>
  </si>
  <si>
    <t>2.1.2</t>
  </si>
  <si>
    <t xml:space="preserve">  pożyczek </t>
  </si>
  <si>
    <t>2.1.3</t>
  </si>
  <si>
    <t xml:space="preserve">  wykup papierów wartościowych</t>
  </si>
  <si>
    <t>0,00</t>
  </si>
  <si>
    <t>2.1.4</t>
  </si>
  <si>
    <t xml:space="preserve">  udzielonych poręczeń</t>
  </si>
  <si>
    <t>2.2</t>
  </si>
  <si>
    <t>Spłata rat kapitałowych (art.169 ust.3 ufp):</t>
  </si>
  <si>
    <t>2.2.1</t>
  </si>
  <si>
    <t>2.2.2</t>
  </si>
  <si>
    <t>2.2.3</t>
  </si>
  <si>
    <t>2.2.4</t>
  </si>
  <si>
    <t>2.3</t>
  </si>
  <si>
    <t>Spłata odsetek i dyskonta (bez art.169 ust.3 ufp)</t>
  </si>
  <si>
    <t>2.4</t>
  </si>
  <si>
    <t>Spłata odsetek i dyskonta (art.169 ust.3 ufp)</t>
  </si>
  <si>
    <t>3</t>
  </si>
  <si>
    <t>Prognozowane dochody budżetowe</t>
  </si>
  <si>
    <t>4</t>
  </si>
  <si>
    <t>Relacje do dochodów (w %):</t>
  </si>
  <si>
    <t>4.1</t>
  </si>
  <si>
    <t xml:space="preserve">długu (art. 170 ust. 1);        </t>
  </si>
  <si>
    <t>37,93</t>
  </si>
  <si>
    <t>26,16</t>
  </si>
  <si>
    <t>19,11</t>
  </si>
  <si>
    <t>15,36</t>
  </si>
  <si>
    <t>12,66</t>
  </si>
  <si>
    <t>9,76</t>
  </si>
  <si>
    <t>6,86</t>
  </si>
  <si>
    <t>4,54</t>
  </si>
  <si>
    <t>2,22</t>
  </si>
  <si>
    <t>4.2</t>
  </si>
  <si>
    <t>długu po uwzględnieniu wyłączeń (art. 170 ust. 3);</t>
  </si>
  <si>
    <t>34,5</t>
  </si>
  <si>
    <t>4.3</t>
  </si>
  <si>
    <t xml:space="preserve">spłaty zadłużenia (art. 169 ust. 1);  (2.1+2.2+2.3+2.4):3 </t>
  </si>
  <si>
    <t>8,15</t>
  </si>
  <si>
    <t>8,77</t>
  </si>
  <si>
    <t>6,99</t>
  </si>
  <si>
    <t>4,31</t>
  </si>
  <si>
    <t>3,55</t>
  </si>
  <si>
    <t>3,34</t>
  </si>
  <si>
    <t>3,25</t>
  </si>
  <si>
    <t>2,75</t>
  </si>
  <si>
    <t>2,74</t>
  </si>
  <si>
    <t>2,60</t>
  </si>
  <si>
    <t>4.4</t>
  </si>
  <si>
    <t xml:space="preserve">spłaty zadłużenia po uwzględnieniu wyłączeń (art. 169 ust. 3);    (2.1+2.3):3 </t>
  </si>
  <si>
    <t>5,9</t>
  </si>
  <si>
    <t>Lipno, dnia 12.11.2008r.</t>
  </si>
  <si>
    <t xml:space="preserve">Załącznik nr 1
do uchwały Rady Miejskiej
nr XXIX/216/08                             
z dnia 30.12.2008 r.               </t>
  </si>
  <si>
    <t xml:space="preserve">Załącznik nr 2
do uchwały Rady Miejskiej
nr XXIX/216/08                             
z dnia 30.12.2008 r.       </t>
  </si>
  <si>
    <t xml:space="preserve">Załącznik nr 3
do uchwały Rady Miejskiej
nr XXIX/216/08                             
z dnia 30.12.2008 r.                 </t>
  </si>
  <si>
    <t xml:space="preserve">Załącznik nr 4
do uchwały Rady Miejskiej
nr XXIX/216/08                             
z dnia 30.12.2008 r.                 </t>
  </si>
  <si>
    <t xml:space="preserve">Załącznik nr 5                                                                      do Uchwały Rady Miejskiej w Lipnie nr XXIX/216/08                             
z dnia 30.12.2008 r.    </t>
  </si>
  <si>
    <t xml:space="preserve">Załącznik nr 6
do uchwały Rady Miejskiej
nr XXIX/216/08                             
z dnia 30.12.2008 r.    
           </t>
  </si>
  <si>
    <t xml:space="preserve">Załącznik nr 8
do Uchwały Rady  Miejskiej
nr XXIX/216/08                             
z dnia 30.12.2008 r.    </t>
  </si>
  <si>
    <t xml:space="preserve">Załącznik nr 9
do uchwały Rady Miejskiej
nr XXIX/216/08                             
z dnia 30.12.2008 r.               </t>
  </si>
  <si>
    <t xml:space="preserve">Załącznik nr 10
do uchwały Rady Miejskiej
nr XXIX/216/08                             
z dnia 30.12.2008 r.                  </t>
  </si>
  <si>
    <t xml:space="preserve">Załącznik nr 11
do uchwały Rady Miejskiej
nr XXIX/216/08                             
z dnia 30.12.2008 r.                </t>
  </si>
  <si>
    <t xml:space="preserve">Załącznik nr 12
do uchwały Rady  Miejskiej
nr XXIX/216/08                             
z dnia 30.12.2008 r.    </t>
  </si>
  <si>
    <t xml:space="preserve">Załącznik  Nr 13 do Uchwały Rady Miejskiej nr XXIX/216/08                             
z dnia 30.12.2008 r.    </t>
  </si>
  <si>
    <t xml:space="preserve">Załącznik nr 7
do Uchwały Rady Miejskiej
nr XXIX/216/08                             
z dnia 30.12.2008 r.    </t>
  </si>
  <si>
    <t>Pozostałe zadania w zakresie kultury</t>
  </si>
  <si>
    <t>Kolonie i obozy oraz inne formy wypoczynku dzieci i młodzieży szkolnej, a także szkolenia młodzieży</t>
  </si>
  <si>
    <t>4. budowa kanalizacji ul. Okrzei                                                                        68.300 zł</t>
  </si>
  <si>
    <t>6. modernizacja kotłowni miejskiej "Konwektor"                                               50.000 zł</t>
  </si>
  <si>
    <r>
      <t xml:space="preserve">                                                                                              </t>
    </r>
    <r>
      <rPr>
        <b/>
        <sz val="12"/>
        <rFont val="Times New Roman"/>
        <family val="1"/>
      </rPr>
      <t xml:space="preserve">   Razem           473.300 zł</t>
    </r>
  </si>
  <si>
    <t>* Dział 900 Rozdział. 90011 § 6260</t>
  </si>
  <si>
    <t>Zakup wirówki do zagęszczania odpadów</t>
  </si>
  <si>
    <t xml:space="preserve">Zmiana pokrycia dachowego na Szkole Podstawowej Nr  5                        </t>
  </si>
  <si>
    <t xml:space="preserve">Modernizacja kotłowni miejskiej "Konwektor"                                           </t>
  </si>
  <si>
    <t>Zoptymalizowanie wydajności kotła miałowego</t>
  </si>
  <si>
    <t>Wymiana pokrycia azbestowego na blachodachówkę</t>
  </si>
  <si>
    <t>Zagęszczenie osadów z kanalizacji sanitarnej</t>
  </si>
  <si>
    <t>GFOS  68 300 zł</t>
  </si>
  <si>
    <t>18.</t>
  </si>
  <si>
    <t>19.</t>
  </si>
  <si>
    <t>20.</t>
  </si>
  <si>
    <t>Dotacja celowa z budżetu na finansowanie lub dofinansowanie zadań zleconych na wypoczynek letni dzieci i młodzieży</t>
  </si>
  <si>
    <t>Dotacja celowa z budżetu na finansowanie lub dofinansowanie zadań zleconych w ramach rozpowszechniania kultury i sztuki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</si>
</sst>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</numFmts>
  <fonts count="90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6"/>
      <name val="Times New Roman Baltic"/>
      <family val="1"/>
    </font>
    <font>
      <sz val="11"/>
      <name val="Times New Roman Baltic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4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8"/>
      <name val="Times New Roman Baltic"/>
      <family val="0"/>
    </font>
    <font>
      <u val="single"/>
      <sz val="12"/>
      <name val="Times New Roman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Times New Roman"/>
      <family val="1"/>
    </font>
    <font>
      <b/>
      <sz val="11"/>
      <name val="Arial CE"/>
      <family val="2"/>
    </font>
    <font>
      <b/>
      <sz val="14"/>
      <name val="Times New Roman CE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0"/>
      <name val="Arial"/>
      <family val="2"/>
    </font>
    <font>
      <b/>
      <sz val="8"/>
      <name val="Arial CE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0" borderId="3" applyNumberFormat="0" applyFill="0" applyAlignment="0" applyProtection="0"/>
    <xf numFmtId="0" fontId="77" fillId="29" borderId="4" applyNumberFormat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2" fillId="0" borderId="0">
      <alignment/>
      <protection/>
    </xf>
    <xf numFmtId="0" fontId="82" fillId="27" borderId="1" applyNumberFormat="0" applyAlignment="0" applyProtection="0"/>
    <xf numFmtId="9" fontId="1" fillId="0" borderId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7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vertical="center"/>
    </xf>
    <xf numFmtId="164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8" fillId="34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9" fillId="0" borderId="0" xfId="51" applyFont="1" applyFill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indent="2"/>
    </xf>
    <xf numFmtId="3" fontId="3" fillId="0" borderId="11" xfId="0" applyNumberFormat="1" applyFont="1" applyBorder="1" applyAlignment="1">
      <alignment vertical="center"/>
    </xf>
    <xf numFmtId="0" fontId="0" fillId="0" borderId="18" xfId="0" applyFont="1" applyBorder="1" applyAlignment="1">
      <alignment/>
    </xf>
    <xf numFmtId="3" fontId="3" fillId="0" borderId="1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7" fillId="35" borderId="20" xfId="0" applyNumberFormat="1" applyFont="1" applyFill="1" applyBorder="1" applyAlignment="1">
      <alignment horizontal="center" vertical="center"/>
    </xf>
    <xf numFmtId="164" fontId="7" fillId="35" borderId="21" xfId="0" applyNumberFormat="1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left" vertical="center" wrapText="1"/>
    </xf>
    <xf numFmtId="164" fontId="7" fillId="34" borderId="22" xfId="0" applyNumberFormat="1" applyFont="1" applyFill="1" applyBorder="1" applyAlignment="1">
      <alignment horizontal="center" vertical="center"/>
    </xf>
    <xf numFmtId="164" fontId="7" fillId="34" borderId="23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 vertical="center" wrapText="1"/>
    </xf>
    <xf numFmtId="164" fontId="8" fillId="0" borderId="22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 quotePrefix="1">
      <alignment horizontal="center" vertical="center"/>
    </xf>
    <xf numFmtId="164" fontId="7" fillId="35" borderId="22" xfId="0" applyNumberFormat="1" applyFont="1" applyFill="1" applyBorder="1" applyAlignment="1">
      <alignment horizontal="center" vertical="center"/>
    </xf>
    <xf numFmtId="164" fontId="7" fillId="35" borderId="23" xfId="0" applyNumberFormat="1" applyFont="1" applyFill="1" applyBorder="1" applyAlignment="1">
      <alignment horizontal="center" vertical="center"/>
    </xf>
    <xf numFmtId="49" fontId="7" fillId="35" borderId="23" xfId="0" applyNumberFormat="1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center" vertical="center"/>
    </xf>
    <xf numFmtId="49" fontId="8" fillId="34" borderId="23" xfId="0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left" vertical="center" wrapText="1"/>
    </xf>
    <xf numFmtId="164" fontId="8" fillId="34" borderId="22" xfId="0" applyNumberFormat="1" applyFont="1" applyFill="1" applyBorder="1" applyAlignment="1">
      <alignment horizontal="center" vertical="center"/>
    </xf>
    <xf numFmtId="164" fontId="8" fillId="34" borderId="23" xfId="0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164" fontId="5" fillId="35" borderId="22" xfId="0" applyNumberFormat="1" applyFont="1" applyFill="1" applyBorder="1" applyAlignment="1">
      <alignment horizontal="center" vertical="center"/>
    </xf>
    <xf numFmtId="164" fontId="5" fillId="35" borderId="23" xfId="0" applyNumberFormat="1" applyFont="1" applyFill="1" applyBorder="1" applyAlignment="1">
      <alignment horizontal="center" vertical="center"/>
    </xf>
    <xf numFmtId="49" fontId="5" fillId="35" borderId="23" xfId="0" applyNumberFormat="1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 quotePrefix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164" fontId="8" fillId="0" borderId="23" xfId="0" applyNumberFormat="1" applyFont="1" applyFill="1" applyBorder="1" applyAlignment="1" quotePrefix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164" fontId="8" fillId="34" borderId="23" xfId="0" applyNumberFormat="1" applyFont="1" applyFill="1" applyBorder="1" applyAlignment="1" quotePrefix="1">
      <alignment horizontal="center" vertical="center"/>
    </xf>
    <xf numFmtId="0" fontId="8" fillId="34" borderId="23" xfId="0" applyFont="1" applyFill="1" applyBorder="1" applyAlignment="1">
      <alignment horizontal="left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164" fontId="7" fillId="35" borderId="22" xfId="0" applyNumberFormat="1" applyFont="1" applyFill="1" applyBorder="1" applyAlignment="1">
      <alignment horizontal="center" vertical="center" wrapText="1"/>
    </xf>
    <xf numFmtId="164" fontId="7" fillId="35" borderId="23" xfId="0" applyNumberFormat="1" applyFont="1" applyFill="1" applyBorder="1" applyAlignment="1">
      <alignment horizontal="center" vertical="center" wrapText="1"/>
    </xf>
    <xf numFmtId="164" fontId="7" fillId="35" borderId="23" xfId="0" applyNumberFormat="1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left" vertical="center" wrapText="1"/>
    </xf>
    <xf numFmtId="164" fontId="8" fillId="0" borderId="23" xfId="0" applyNumberFormat="1" applyFont="1" applyFill="1" applyBorder="1" applyAlignment="1">
      <alignment horizontal="center" vertical="center"/>
    </xf>
    <xf numFmtId="49" fontId="8" fillId="34" borderId="23" xfId="0" applyNumberFormat="1" applyFont="1" applyFill="1" applyBorder="1" applyAlignment="1">
      <alignment horizontal="center" vertical="center" wrapText="1"/>
    </xf>
    <xf numFmtId="164" fontId="31" fillId="36" borderId="24" xfId="0" applyNumberFormat="1" applyFont="1" applyFill="1" applyBorder="1" applyAlignment="1">
      <alignment horizontal="center" vertical="center" wrapText="1"/>
    </xf>
    <xf numFmtId="164" fontId="31" fillId="36" borderId="25" xfId="0" applyNumberFormat="1" applyFont="1" applyFill="1" applyBorder="1" applyAlignment="1">
      <alignment horizontal="center" vertical="center" wrapText="1"/>
    </xf>
    <xf numFmtId="0" fontId="13" fillId="36" borderId="25" xfId="0" applyFont="1" applyFill="1" applyBorder="1" applyAlignment="1">
      <alignment horizontal="center" vertical="center" wrapText="1"/>
    </xf>
    <xf numFmtId="43" fontId="7" fillId="35" borderId="21" xfId="0" applyNumberFormat="1" applyFont="1" applyFill="1" applyBorder="1" applyAlignment="1">
      <alignment horizontal="center" vertical="center"/>
    </xf>
    <xf numFmtId="43" fontId="7" fillId="34" borderId="23" xfId="0" applyNumberFormat="1" applyFont="1" applyFill="1" applyBorder="1" applyAlignment="1">
      <alignment horizontal="center" vertical="center"/>
    </xf>
    <xf numFmtId="43" fontId="7" fillId="35" borderId="23" xfId="0" applyNumberFormat="1" applyFont="1" applyFill="1" applyBorder="1" applyAlignment="1">
      <alignment horizontal="center" vertical="center"/>
    </xf>
    <xf numFmtId="43" fontId="7" fillId="0" borderId="23" xfId="0" applyNumberFormat="1" applyFont="1" applyBorder="1" applyAlignment="1">
      <alignment horizontal="center" vertical="center" wrapText="1"/>
    </xf>
    <xf numFmtId="43" fontId="8" fillId="0" borderId="23" xfId="0" applyNumberFormat="1" applyFont="1" applyBorder="1" applyAlignment="1">
      <alignment horizontal="center" vertical="center" wrapText="1"/>
    </xf>
    <xf numFmtId="43" fontId="7" fillId="0" borderId="23" xfId="0" applyNumberFormat="1" applyFont="1" applyFill="1" applyBorder="1" applyAlignment="1">
      <alignment horizontal="center" vertical="center" wrapText="1"/>
    </xf>
    <xf numFmtId="43" fontId="7" fillId="0" borderId="23" xfId="0" applyNumberFormat="1" applyFont="1" applyFill="1" applyBorder="1" applyAlignment="1">
      <alignment horizontal="center" vertical="center"/>
    </xf>
    <xf numFmtId="43" fontId="7" fillId="35" borderId="23" xfId="0" applyNumberFormat="1" applyFont="1" applyFill="1" applyBorder="1" applyAlignment="1">
      <alignment horizontal="center" vertical="center" wrapText="1"/>
    </xf>
    <xf numFmtId="43" fontId="5" fillId="35" borderId="23" xfId="0" applyNumberFormat="1" applyFont="1" applyFill="1" applyBorder="1" applyAlignment="1">
      <alignment horizontal="center" vertical="center" wrapText="1"/>
    </xf>
    <xf numFmtId="43" fontId="8" fillId="0" borderId="23" xfId="0" applyNumberFormat="1" applyFont="1" applyBorder="1" applyAlignment="1">
      <alignment horizontal="center" vertical="center" wrapText="1"/>
    </xf>
    <xf numFmtId="43" fontId="7" fillId="0" borderId="23" xfId="0" applyNumberFormat="1" applyFont="1" applyFill="1" applyBorder="1" applyAlignment="1">
      <alignment horizontal="center" vertical="center" wrapText="1"/>
    </xf>
    <xf numFmtId="43" fontId="7" fillId="34" borderId="23" xfId="0" applyNumberFormat="1" applyFont="1" applyFill="1" applyBorder="1" applyAlignment="1">
      <alignment horizontal="center" vertical="center" wrapText="1"/>
    </xf>
    <xf numFmtId="43" fontId="13" fillId="36" borderId="25" xfId="0" applyNumberFormat="1" applyFont="1" applyFill="1" applyBorder="1" applyAlignment="1">
      <alignment horizontal="center" vertical="center" wrapText="1"/>
    </xf>
    <xf numFmtId="4" fontId="7" fillId="37" borderId="23" xfId="0" applyNumberFormat="1" applyFont="1" applyFill="1" applyBorder="1" applyAlignment="1">
      <alignment horizontal="right" vertical="center"/>
    </xf>
    <xf numFmtId="4" fontId="7" fillId="0" borderId="23" xfId="0" applyNumberFormat="1" applyFont="1" applyFill="1" applyBorder="1" applyAlignment="1">
      <alignment horizontal="right" vertical="center"/>
    </xf>
    <xf numFmtId="43" fontId="8" fillId="0" borderId="23" xfId="0" applyNumberFormat="1" applyFont="1" applyBorder="1" applyAlignment="1">
      <alignment horizontal="right" vertical="center" wrapText="1"/>
    </xf>
    <xf numFmtId="4" fontId="7" fillId="34" borderId="23" xfId="0" applyNumberFormat="1" applyFont="1" applyFill="1" applyBorder="1" applyAlignment="1">
      <alignment horizontal="right" vertical="center"/>
    </xf>
    <xf numFmtId="4" fontId="8" fillId="34" borderId="23" xfId="0" applyNumberFormat="1" applyFont="1" applyFill="1" applyBorder="1" applyAlignment="1">
      <alignment horizontal="right" vertical="center"/>
    </xf>
    <xf numFmtId="4" fontId="7" fillId="0" borderId="23" xfId="0" applyNumberFormat="1" applyFont="1" applyFill="1" applyBorder="1" applyAlignment="1">
      <alignment horizontal="right" vertical="center"/>
    </xf>
    <xf numFmtId="43" fontId="7" fillId="38" borderId="23" xfId="0" applyNumberFormat="1" applyFont="1" applyFill="1" applyBorder="1" applyAlignment="1">
      <alignment horizontal="right" vertical="center" wrapText="1"/>
    </xf>
    <xf numFmtId="43" fontId="7" fillId="0" borderId="23" xfId="0" applyNumberFormat="1" applyFont="1" applyBorder="1" applyAlignment="1">
      <alignment horizontal="right" vertical="center" wrapText="1"/>
    </xf>
    <xf numFmtId="4" fontId="5" fillId="37" borderId="23" xfId="0" applyNumberFormat="1" applyFont="1" applyFill="1" applyBorder="1" applyAlignment="1">
      <alignment horizontal="right" vertical="center"/>
    </xf>
    <xf numFmtId="43" fontId="8" fillId="38" borderId="23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/>
    </xf>
    <xf numFmtId="4" fontId="7" fillId="34" borderId="23" xfId="0" applyNumberFormat="1" applyFont="1" applyFill="1" applyBorder="1" applyAlignment="1">
      <alignment horizontal="right" vertical="center" wrapText="1"/>
    </xf>
    <xf numFmtId="4" fontId="7" fillId="39" borderId="23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4" fontId="7" fillId="37" borderId="23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4" fontId="8" fillId="34" borderId="23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4" fontId="7" fillId="40" borderId="23" xfId="0" applyNumberFormat="1" applyFont="1" applyFill="1" applyBorder="1" applyAlignment="1">
      <alignment horizontal="right" vertical="center" wrapText="1"/>
    </xf>
    <xf numFmtId="49" fontId="7" fillId="37" borderId="23" xfId="0" applyNumberFormat="1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164" fontId="7" fillId="37" borderId="23" xfId="0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left" vertical="center"/>
    </xf>
    <xf numFmtId="49" fontId="7" fillId="34" borderId="23" xfId="0" applyNumberFormat="1" applyFont="1" applyFill="1" applyBorder="1" applyAlignment="1">
      <alignment horizontal="center" vertical="center"/>
    </xf>
    <xf numFmtId="164" fontId="5" fillId="37" borderId="23" xfId="0" applyNumberFormat="1" applyFont="1" applyFill="1" applyBorder="1" applyAlignment="1">
      <alignment horizontal="center" vertical="center"/>
    </xf>
    <xf numFmtId="49" fontId="5" fillId="37" borderId="23" xfId="0" applyNumberFormat="1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left" vertical="center" wrapText="1"/>
    </xf>
    <xf numFmtId="164" fontId="7" fillId="41" borderId="23" xfId="0" applyNumberFormat="1" applyFont="1" applyFill="1" applyBorder="1" applyAlignment="1">
      <alignment horizontal="center" vertical="center"/>
    </xf>
    <xf numFmtId="49" fontId="7" fillId="41" borderId="23" xfId="0" applyNumberFormat="1" applyFont="1" applyFill="1" applyBorder="1" applyAlignment="1">
      <alignment horizontal="center" vertical="center"/>
    </xf>
    <xf numFmtId="0" fontId="7" fillId="41" borderId="23" xfId="0" applyFont="1" applyFill="1" applyBorder="1" applyAlignment="1">
      <alignment horizontal="left" vertical="center" wrapText="1"/>
    </xf>
    <xf numFmtId="164" fontId="8" fillId="41" borderId="23" xfId="0" applyNumberFormat="1" applyFont="1" applyFill="1" applyBorder="1" applyAlignment="1">
      <alignment horizontal="center" vertical="center"/>
    </xf>
    <xf numFmtId="49" fontId="8" fillId="41" borderId="23" xfId="0" applyNumberFormat="1" applyFont="1" applyFill="1" applyBorder="1" applyAlignment="1">
      <alignment horizontal="center" vertical="center"/>
    </xf>
    <xf numFmtId="0" fontId="8" fillId="41" borderId="23" xfId="0" applyFont="1" applyFill="1" applyBorder="1" applyAlignment="1">
      <alignment horizontal="left" vertical="center" wrapText="1"/>
    </xf>
    <xf numFmtId="164" fontId="8" fillId="41" borderId="23" xfId="0" applyNumberFormat="1" applyFont="1" applyFill="1" applyBorder="1" applyAlignment="1">
      <alignment horizontal="center" vertical="center"/>
    </xf>
    <xf numFmtId="0" fontId="8" fillId="41" borderId="23" xfId="0" applyFont="1" applyFill="1" applyBorder="1" applyAlignment="1">
      <alignment horizontal="left" vertical="center" wrapText="1"/>
    </xf>
    <xf numFmtId="164" fontId="7" fillId="41" borderId="23" xfId="0" applyNumberFormat="1" applyFont="1" applyFill="1" applyBorder="1" applyAlignment="1">
      <alignment horizontal="center" vertical="center"/>
    </xf>
    <xf numFmtId="0" fontId="7" fillId="41" borderId="23" xfId="0" applyFont="1" applyFill="1" applyBorder="1" applyAlignment="1">
      <alignment horizontal="left" vertical="center" wrapText="1"/>
    </xf>
    <xf numFmtId="49" fontId="7" fillId="41" borderId="23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 vertical="center" wrapText="1"/>
    </xf>
    <xf numFmtId="49" fontId="8" fillId="41" borderId="23" xfId="0" applyNumberFormat="1" applyFont="1" applyFill="1" applyBorder="1" applyAlignment="1">
      <alignment horizontal="center" vertical="center"/>
    </xf>
    <xf numFmtId="164" fontId="8" fillId="34" borderId="23" xfId="0" applyNumberFormat="1" applyFont="1" applyFill="1" applyBorder="1" applyAlignment="1">
      <alignment horizontal="center" vertical="center"/>
    </xf>
    <xf numFmtId="164" fontId="8" fillId="41" borderId="23" xfId="0" applyNumberFormat="1" applyFont="1" applyFill="1" applyBorder="1" applyAlignment="1">
      <alignment horizontal="center" vertical="center" wrapText="1"/>
    </xf>
    <xf numFmtId="49" fontId="8" fillId="41" borderId="23" xfId="0" applyNumberFormat="1" applyFont="1" applyFill="1" applyBorder="1" applyAlignment="1">
      <alignment horizontal="center" vertical="center" wrapText="1"/>
    </xf>
    <xf numFmtId="164" fontId="7" fillId="41" borderId="23" xfId="0" applyNumberFormat="1" applyFont="1" applyFill="1" applyBorder="1" applyAlignment="1">
      <alignment horizontal="center" vertical="center" wrapText="1"/>
    </xf>
    <xf numFmtId="164" fontId="7" fillId="41" borderId="23" xfId="0" applyNumberFormat="1" applyFont="1" applyFill="1" applyBorder="1" applyAlignment="1">
      <alignment horizontal="center" vertical="center" wrapText="1"/>
    </xf>
    <xf numFmtId="164" fontId="7" fillId="37" borderId="23" xfId="0" applyNumberFormat="1" applyFont="1" applyFill="1" applyBorder="1" applyAlignment="1">
      <alignment horizontal="center" vertical="center" wrapText="1"/>
    </xf>
    <xf numFmtId="164" fontId="7" fillId="34" borderId="23" xfId="0" applyNumberFormat="1" applyFont="1" applyFill="1" applyBorder="1" applyAlignment="1">
      <alignment horizontal="center" vertical="center" wrapText="1"/>
    </xf>
    <xf numFmtId="164" fontId="8" fillId="34" borderId="23" xfId="0" applyNumberFormat="1" applyFont="1" applyFill="1" applyBorder="1" applyAlignment="1">
      <alignment horizontal="center" vertical="center" wrapText="1"/>
    </xf>
    <xf numFmtId="164" fontId="31" fillId="40" borderId="23" xfId="0" applyNumberFormat="1" applyFont="1" applyFill="1" applyBorder="1" applyAlignment="1">
      <alignment horizontal="center" vertical="center" wrapText="1"/>
    </xf>
    <xf numFmtId="0" fontId="13" fillId="40" borderId="23" xfId="0" applyFont="1" applyFill="1" applyBorder="1" applyAlignment="1">
      <alignment horizontal="center" vertical="center" wrapText="1"/>
    </xf>
    <xf numFmtId="43" fontId="3" fillId="0" borderId="0" xfId="0" applyNumberFormat="1" applyFont="1" applyFill="1" applyAlignment="1">
      <alignment/>
    </xf>
    <xf numFmtId="43" fontId="36" fillId="0" borderId="0" xfId="0" applyNumberFormat="1" applyFont="1" applyFill="1" applyAlignment="1">
      <alignment horizontal="center" vertical="center"/>
    </xf>
    <xf numFmtId="43" fontId="31" fillId="0" borderId="26" xfId="0" applyNumberFormat="1" applyFont="1" applyBorder="1" applyAlignment="1">
      <alignment horizontal="center" vertical="center" wrapText="1"/>
    </xf>
    <xf numFmtId="4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164" fontId="8" fillId="0" borderId="27" xfId="0" applyNumberFormat="1" applyFont="1" applyFill="1" applyBorder="1" applyAlignment="1">
      <alignment horizontal="center" vertical="center"/>
    </xf>
    <xf numFmtId="0" fontId="18" fillId="0" borderId="10" xfId="51" applyFont="1" applyFill="1" applyBorder="1" applyAlignment="1">
      <alignment horizontal="center"/>
      <protection/>
    </xf>
    <xf numFmtId="0" fontId="17" fillId="0" borderId="10" xfId="51" applyFont="1" applyFill="1" applyBorder="1">
      <alignment/>
      <protection/>
    </xf>
    <xf numFmtId="0" fontId="17" fillId="0" borderId="10" xfId="51" applyFont="1" applyFill="1" applyBorder="1" applyAlignment="1">
      <alignment horizontal="center"/>
      <protection/>
    </xf>
    <xf numFmtId="0" fontId="17" fillId="0" borderId="0" xfId="51" applyFont="1" applyFill="1">
      <alignment/>
      <protection/>
    </xf>
    <xf numFmtId="0" fontId="4" fillId="0" borderId="0" xfId="0" applyFont="1" applyBorder="1" applyAlignment="1">
      <alignment wrapText="1"/>
    </xf>
    <xf numFmtId="0" fontId="17" fillId="0" borderId="10" xfId="51" applyFont="1" applyFill="1" applyBorder="1" applyAlignment="1">
      <alignment horizontal="center" vertical="center"/>
      <protection/>
    </xf>
    <xf numFmtId="43" fontId="8" fillId="0" borderId="23" xfId="0" applyNumberFormat="1" applyFont="1" applyFill="1" applyBorder="1" applyAlignment="1">
      <alignment horizontal="center" vertical="center" wrapText="1"/>
    </xf>
    <xf numFmtId="43" fontId="8" fillId="0" borderId="2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Fill="1" applyBorder="1" applyAlignment="1">
      <alignment vertical="center"/>
    </xf>
    <xf numFmtId="0" fontId="19" fillId="0" borderId="0" xfId="0" applyFont="1" applyAlignment="1">
      <alignment wrapText="1"/>
    </xf>
    <xf numFmtId="0" fontId="37" fillId="0" borderId="0" xfId="0" applyFont="1" applyAlignment="1">
      <alignment horizontal="right" vertical="top"/>
    </xf>
    <xf numFmtId="4" fontId="23" fillId="0" borderId="11" xfId="0" applyNumberFormat="1" applyFont="1" applyFill="1" applyBorder="1" applyAlignment="1">
      <alignment horizontal="right" vertical="center"/>
    </xf>
    <xf numFmtId="4" fontId="26" fillId="0" borderId="1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wrapText="1"/>
    </xf>
    <xf numFmtId="4" fontId="5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7" fillId="0" borderId="0" xfId="51" applyFont="1" applyFill="1" applyAlignment="1">
      <alignment wrapText="1"/>
      <protection/>
    </xf>
    <xf numFmtId="0" fontId="17" fillId="0" borderId="10" xfId="5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wrapText="1"/>
    </xf>
    <xf numFmtId="0" fontId="4" fillId="0" borderId="13" xfId="0" applyFont="1" applyFill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4" fillId="0" borderId="3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6" fontId="4" fillId="0" borderId="1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/>
    </xf>
    <xf numFmtId="43" fontId="4" fillId="0" borderId="15" xfId="0" applyNumberFormat="1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 wrapText="1"/>
    </xf>
    <xf numFmtId="43" fontId="16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43" fontId="4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 applyProtection="1">
      <alignment horizontal="left"/>
      <protection locked="0"/>
    </xf>
    <xf numFmtId="0" fontId="47" fillId="0" borderId="0" xfId="0" applyNumberFormat="1" applyFont="1" applyFill="1" applyBorder="1" applyAlignment="1" applyProtection="1">
      <alignment horizontal="center"/>
      <protection locked="0"/>
    </xf>
    <xf numFmtId="3" fontId="51" fillId="42" borderId="34" xfId="0" applyNumberFormat="1" applyFont="1" applyFill="1" applyBorder="1" applyAlignment="1" applyProtection="1">
      <alignment horizontal="right" vertical="center" wrapText="1"/>
      <protection locked="0"/>
    </xf>
    <xf numFmtId="3" fontId="4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10" xfId="0" applyNumberFormat="1" applyFont="1" applyFill="1" applyBorder="1" applyAlignment="1" applyProtection="1">
      <alignment vertical="center" wrapText="1"/>
      <protection locked="0"/>
    </xf>
    <xf numFmtId="3" fontId="88" fillId="43" borderId="34" xfId="0" applyNumberFormat="1" applyFont="1" applyFill="1" applyBorder="1" applyAlignment="1" applyProtection="1">
      <alignment horizontal="right" vertical="center" wrapText="1"/>
      <protection locked="0"/>
    </xf>
    <xf numFmtId="49" fontId="51" fillId="42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42" borderId="10" xfId="0" applyNumberFormat="1" applyFont="1" applyFill="1" applyBorder="1" applyAlignment="1" applyProtection="1">
      <alignment horizontal="right" vertical="center" wrapText="1"/>
      <protection locked="0"/>
    </xf>
    <xf numFmtId="3" fontId="48" fillId="34" borderId="10" xfId="0" applyNumberFormat="1" applyFont="1" applyFill="1" applyBorder="1" applyAlignment="1" applyProtection="1">
      <alignment vertical="center" wrapText="1"/>
      <protection locked="0"/>
    </xf>
    <xf numFmtId="3" fontId="51" fillId="42" borderId="10" xfId="0" applyNumberFormat="1" applyFont="1" applyFill="1" applyBorder="1" applyAlignment="1" applyProtection="1">
      <alignment vertical="center" wrapText="1"/>
      <protection locked="0"/>
    </xf>
    <xf numFmtId="49" fontId="51" fillId="42" borderId="10" xfId="0" applyNumberFormat="1" applyFont="1" applyFill="1" applyBorder="1" applyAlignment="1" applyProtection="1">
      <alignment vertical="center" wrapText="1"/>
      <protection locked="0"/>
    </xf>
    <xf numFmtId="49" fontId="51" fillId="42" borderId="34" xfId="0" applyNumberFormat="1" applyFont="1" applyFill="1" applyBorder="1" applyAlignment="1" applyProtection="1">
      <alignment horizontal="left" vertical="center" wrapText="1"/>
      <protection locked="0"/>
    </xf>
    <xf numFmtId="49" fontId="4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1" fillId="42" borderId="10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10" xfId="0" applyNumberFormat="1" applyFont="1" applyFill="1" applyBorder="1" applyAlignment="1" applyProtection="1">
      <alignment horizontal="center"/>
      <protection locked="0"/>
    </xf>
    <xf numFmtId="0" fontId="51" fillId="0" borderId="10" xfId="0" applyNumberFormat="1" applyFont="1" applyFill="1" applyBorder="1" applyAlignment="1" applyProtection="1">
      <alignment horizontal="center" wrapText="1"/>
      <protection locked="0"/>
    </xf>
    <xf numFmtId="0" fontId="50" fillId="0" borderId="34" xfId="0" applyNumberFormat="1" applyFont="1" applyFill="1" applyBorder="1" applyAlignment="1" applyProtection="1">
      <alignment horizontal="center"/>
      <protection locked="0"/>
    </xf>
    <xf numFmtId="0" fontId="50" fillId="0" borderId="35" xfId="0" applyNumberFormat="1" applyFont="1" applyFill="1" applyBorder="1" applyAlignment="1" applyProtection="1">
      <alignment horizontal="center"/>
      <protection locked="0"/>
    </xf>
    <xf numFmtId="0" fontId="50" fillId="0" borderId="10" xfId="0" applyNumberFormat="1" applyFont="1" applyFill="1" applyBorder="1" applyAlignment="1" applyProtection="1">
      <alignment/>
      <protection locked="0"/>
    </xf>
    <xf numFmtId="164" fontId="8" fillId="0" borderId="23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19" fillId="0" borderId="0" xfId="51" applyFont="1" applyFill="1" applyAlignment="1">
      <alignment horizontal="center"/>
      <protection/>
    </xf>
    <xf numFmtId="3" fontId="40" fillId="0" borderId="36" xfId="0" applyNumberFormat="1" applyFont="1" applyBorder="1" applyAlignment="1">
      <alignment horizontal="center" vertical="center"/>
    </xf>
    <xf numFmtId="3" fontId="40" fillId="0" borderId="37" xfId="0" applyNumberFormat="1" applyFont="1" applyBorder="1" applyAlignment="1">
      <alignment horizontal="center" vertical="center"/>
    </xf>
    <xf numFmtId="3" fontId="40" fillId="0" borderId="34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3" fontId="4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3" fontId="0" fillId="0" borderId="37" xfId="0" applyNumberFormat="1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6" xfId="0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45" fillId="44" borderId="10" xfId="0" applyFont="1" applyFill="1" applyBorder="1" applyAlignment="1">
      <alignment horizontal="center" vertical="center" wrapText="1"/>
    </xf>
    <xf numFmtId="0" fontId="45" fillId="44" borderId="45" xfId="0" applyFont="1" applyFill="1" applyBorder="1" applyAlignment="1">
      <alignment horizontal="center" vertical="center" wrapText="1"/>
    </xf>
    <xf numFmtId="0" fontId="45" fillId="44" borderId="41" xfId="0" applyFont="1" applyFill="1" applyBorder="1" applyAlignment="1">
      <alignment horizontal="center" vertical="center" wrapText="1"/>
    </xf>
    <xf numFmtId="0" fontId="45" fillId="44" borderId="46" xfId="0" applyFont="1" applyFill="1" applyBorder="1" applyAlignment="1">
      <alignment horizontal="center" vertical="center" wrapText="1"/>
    </xf>
    <xf numFmtId="0" fontId="45" fillId="44" borderId="42" xfId="0" applyFont="1" applyFill="1" applyBorder="1" applyAlignment="1">
      <alignment horizontal="center" vertical="center" wrapText="1"/>
    </xf>
    <xf numFmtId="0" fontId="45" fillId="44" borderId="35" xfId="0" applyFont="1" applyFill="1" applyBorder="1" applyAlignment="1">
      <alignment horizontal="center" vertical="center" wrapText="1"/>
    </xf>
    <xf numFmtId="0" fontId="45" fillId="44" borderId="43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5" fillId="44" borderId="10" xfId="0" applyFont="1" applyFill="1" applyBorder="1" applyAlignment="1">
      <alignment horizontal="center" vertical="center"/>
    </xf>
    <xf numFmtId="0" fontId="17" fillId="0" borderId="10" xfId="51" applyFont="1" applyFill="1" applyBorder="1" applyAlignment="1">
      <alignment horizontal="center"/>
      <protection/>
    </xf>
    <xf numFmtId="0" fontId="17" fillId="0" borderId="10" xfId="51" applyFont="1" applyFill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center" wrapText="1"/>
      <protection/>
    </xf>
    <xf numFmtId="0" fontId="0" fillId="0" borderId="47" xfId="0" applyFont="1" applyBorder="1" applyAlignment="1">
      <alignment wrapText="1"/>
    </xf>
    <xf numFmtId="0" fontId="0" fillId="0" borderId="47" xfId="0" applyFont="1" applyBorder="1" applyAlignment="1">
      <alignment/>
    </xf>
    <xf numFmtId="0" fontId="17" fillId="0" borderId="10" xfId="51" applyNumberFormat="1" applyFont="1" applyFill="1" applyBorder="1" applyAlignment="1">
      <alignment horizontal="center" vertical="center"/>
      <protection/>
    </xf>
    <xf numFmtId="0" fontId="17" fillId="0" borderId="10" xfId="51" applyFont="1" applyFill="1" applyBorder="1" applyAlignment="1">
      <alignment horizontal="center" wrapText="1"/>
      <protection/>
    </xf>
    <xf numFmtId="0" fontId="17" fillId="0" borderId="0" xfId="0" applyFont="1" applyFill="1" applyBorder="1" applyAlignment="1">
      <alignment wrapText="1"/>
    </xf>
    <xf numFmtId="0" fontId="18" fillId="0" borderId="0" xfId="51" applyFont="1" applyFill="1" applyBorder="1" applyAlignment="1">
      <alignment horizontal="center"/>
      <protection/>
    </xf>
    <xf numFmtId="0" fontId="17" fillId="0" borderId="10" xfId="5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4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1" fillId="42" borderId="10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NumberFormat="1" applyFont="1" applyFill="1" applyBorder="1" applyAlignment="1" applyProtection="1">
      <alignment horizontal="center"/>
      <protection locked="0"/>
    </xf>
    <xf numFmtId="0" fontId="50" fillId="0" borderId="48" xfId="0" applyNumberFormat="1" applyFont="1" applyFill="1" applyBorder="1" applyAlignment="1" applyProtection="1">
      <alignment horizontal="center"/>
      <protection locked="0"/>
    </xf>
    <xf numFmtId="0" fontId="50" fillId="0" borderId="49" xfId="0" applyNumberFormat="1" applyFont="1" applyFill="1" applyBorder="1" applyAlignment="1" applyProtection="1">
      <alignment horizontal="center"/>
      <protection locked="0"/>
    </xf>
    <xf numFmtId="0" fontId="51" fillId="0" borderId="10" xfId="0" applyNumberFormat="1" applyFont="1" applyFill="1" applyBorder="1" applyAlignment="1" applyProtection="1">
      <alignment horizontal="center"/>
      <protection locked="0"/>
    </xf>
    <xf numFmtId="49" fontId="51" fillId="42" borderId="3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showGridLines="0" zoomScalePageLayoutView="0" workbookViewId="0" topLeftCell="A1">
      <selection activeCell="E1" sqref="E1:E2"/>
    </sheetView>
  </sheetViews>
  <sheetFormatPr defaultColWidth="9.00390625" defaultRowHeight="12.75"/>
  <cols>
    <col min="1" max="1" width="8.75390625" style="1" customWidth="1"/>
    <col min="2" max="2" width="13.125" style="1" customWidth="1"/>
    <col min="3" max="3" width="9.125" style="1" customWidth="1"/>
    <col min="4" max="4" width="48.75390625" style="1" customWidth="1"/>
    <col min="5" max="5" width="24.25390625" style="1" customWidth="1"/>
    <col min="6" max="16384" width="9.125" style="1" customWidth="1"/>
  </cols>
  <sheetData>
    <row r="1" ht="64.5" customHeight="1">
      <c r="E1" s="341" t="s">
        <v>592</v>
      </c>
    </row>
    <row r="2" ht="15.75">
      <c r="E2" s="341"/>
    </row>
    <row r="3" ht="15.75"/>
    <row r="4" spans="1:5" ht="22.5">
      <c r="A4" s="340" t="s">
        <v>390</v>
      </c>
      <c r="B4" s="340"/>
      <c r="C4" s="340"/>
      <c r="D4" s="340"/>
      <c r="E4" s="340"/>
    </row>
    <row r="5" spans="2:5" ht="15.75">
      <c r="B5" s="2"/>
      <c r="C5" s="2"/>
      <c r="D5" s="2"/>
      <c r="E5" s="2"/>
    </row>
    <row r="6" ht="15.75">
      <c r="E6" s="3" t="s">
        <v>0</v>
      </c>
    </row>
    <row r="7" spans="1:5" ht="15.75">
      <c r="A7" s="4" t="s">
        <v>1</v>
      </c>
      <c r="B7" s="5" t="s">
        <v>2</v>
      </c>
      <c r="C7" s="5" t="s">
        <v>3</v>
      </c>
      <c r="D7" s="5" t="s">
        <v>4</v>
      </c>
      <c r="E7" s="5" t="s">
        <v>5</v>
      </c>
    </row>
    <row r="8" spans="1:5" s="8" customFormat="1" ht="11.25">
      <c r="A8" s="6">
        <v>1</v>
      </c>
      <c r="B8" s="7">
        <v>2</v>
      </c>
      <c r="C8" s="7">
        <v>3</v>
      </c>
      <c r="D8" s="7">
        <v>4</v>
      </c>
      <c r="E8" s="7">
        <v>5</v>
      </c>
    </row>
    <row r="9" spans="1:5" ht="24" customHeight="1">
      <c r="A9" s="128">
        <v>700</v>
      </c>
      <c r="B9" s="129"/>
      <c r="C9" s="129"/>
      <c r="D9" s="130" t="s">
        <v>6</v>
      </c>
      <c r="E9" s="180">
        <f>SUM(E10)</f>
        <v>312300</v>
      </c>
    </row>
    <row r="10" spans="1:5" ht="15.75">
      <c r="A10" s="131"/>
      <c r="B10" s="132">
        <v>70005</v>
      </c>
      <c r="C10" s="132"/>
      <c r="D10" s="133" t="s">
        <v>7</v>
      </c>
      <c r="E10" s="181">
        <f>SUM(E11:E15)</f>
        <v>312300</v>
      </c>
    </row>
    <row r="11" spans="1:5" ht="31.5">
      <c r="A11" s="134"/>
      <c r="B11" s="135"/>
      <c r="C11" s="136" t="s">
        <v>8</v>
      </c>
      <c r="D11" s="137" t="s">
        <v>9</v>
      </c>
      <c r="E11" s="258">
        <v>26300</v>
      </c>
    </row>
    <row r="12" spans="1:5" ht="78.75">
      <c r="A12" s="134"/>
      <c r="B12" s="135"/>
      <c r="C12" s="136" t="s">
        <v>10</v>
      </c>
      <c r="D12" s="137" t="s">
        <v>11</v>
      </c>
      <c r="E12" s="258">
        <v>80000</v>
      </c>
    </row>
    <row r="13" spans="1:5" ht="47.25">
      <c r="A13" s="134"/>
      <c r="B13" s="135"/>
      <c r="C13" s="138" t="s">
        <v>357</v>
      </c>
      <c r="D13" s="137" t="s">
        <v>358</v>
      </c>
      <c r="E13" s="258">
        <v>5000</v>
      </c>
    </row>
    <row r="14" spans="1:5" ht="47.25">
      <c r="A14" s="134"/>
      <c r="B14" s="135"/>
      <c r="C14" s="136" t="s">
        <v>12</v>
      </c>
      <c r="D14" s="137" t="s">
        <v>13</v>
      </c>
      <c r="E14" s="258">
        <v>200000</v>
      </c>
    </row>
    <row r="15" spans="1:5" ht="15.75">
      <c r="A15" s="134"/>
      <c r="B15" s="135"/>
      <c r="C15" s="136" t="s">
        <v>14</v>
      </c>
      <c r="D15" s="137" t="s">
        <v>15</v>
      </c>
      <c r="E15" s="258">
        <v>1000</v>
      </c>
    </row>
    <row r="16" spans="1:5" ht="15.75">
      <c r="A16" s="139">
        <v>710</v>
      </c>
      <c r="B16" s="140"/>
      <c r="C16" s="141"/>
      <c r="D16" s="142" t="s">
        <v>16</v>
      </c>
      <c r="E16" s="182">
        <f>SUM(E17)</f>
        <v>40000</v>
      </c>
    </row>
    <row r="17" spans="1:5" ht="15.75">
      <c r="A17" s="131"/>
      <c r="B17" s="132">
        <v>71035</v>
      </c>
      <c r="C17" s="143"/>
      <c r="D17" s="133" t="s">
        <v>17</v>
      </c>
      <c r="E17" s="181">
        <f>SUM(E18:E19)</f>
        <v>40000</v>
      </c>
    </row>
    <row r="18" spans="1:5" ht="15.75">
      <c r="A18" s="131"/>
      <c r="B18" s="132"/>
      <c r="C18" s="144" t="s">
        <v>18</v>
      </c>
      <c r="D18" s="145" t="s">
        <v>19</v>
      </c>
      <c r="E18" s="259">
        <v>35000</v>
      </c>
    </row>
    <row r="19" spans="1:5" ht="63">
      <c r="A19" s="146"/>
      <c r="B19" s="147"/>
      <c r="C19" s="148">
        <v>2020</v>
      </c>
      <c r="D19" s="145" t="s">
        <v>20</v>
      </c>
      <c r="E19" s="184">
        <v>5000</v>
      </c>
    </row>
    <row r="20" spans="1:5" ht="15.75">
      <c r="A20" s="139">
        <v>750</v>
      </c>
      <c r="B20" s="140"/>
      <c r="C20" s="140"/>
      <c r="D20" s="142" t="s">
        <v>21</v>
      </c>
      <c r="E20" s="182">
        <f>SUM(E21+E24)</f>
        <v>168175</v>
      </c>
    </row>
    <row r="21" spans="1:5" ht="15.75">
      <c r="A21" s="149"/>
      <c r="B21" s="150">
        <v>75011</v>
      </c>
      <c r="C21" s="150"/>
      <c r="D21" s="151" t="s">
        <v>22</v>
      </c>
      <c r="E21" s="185">
        <f>SUM(E22:E23)</f>
        <v>167775</v>
      </c>
    </row>
    <row r="22" spans="1:5" ht="63">
      <c r="A22" s="134"/>
      <c r="B22" s="135"/>
      <c r="C22" s="152">
        <v>2010</v>
      </c>
      <c r="D22" s="137" t="s">
        <v>23</v>
      </c>
      <c r="E22" s="184">
        <v>165500</v>
      </c>
    </row>
    <row r="23" spans="1:5" ht="63">
      <c r="A23" s="134"/>
      <c r="B23" s="135"/>
      <c r="C23" s="152">
        <v>2360</v>
      </c>
      <c r="D23" s="137" t="s">
        <v>24</v>
      </c>
      <c r="E23" s="184">
        <v>2275</v>
      </c>
    </row>
    <row r="24" spans="1:5" ht="31.5">
      <c r="A24" s="134"/>
      <c r="B24" s="150">
        <v>75023</v>
      </c>
      <c r="C24" s="150"/>
      <c r="D24" s="151" t="s">
        <v>25</v>
      </c>
      <c r="E24" s="186">
        <f>SUM(E25:E25)</f>
        <v>400</v>
      </c>
    </row>
    <row r="25" spans="1:5" ht="15.75">
      <c r="A25" s="134"/>
      <c r="B25" s="135"/>
      <c r="C25" s="136" t="s">
        <v>14</v>
      </c>
      <c r="D25" s="137" t="s">
        <v>15</v>
      </c>
      <c r="E25" s="184">
        <v>400</v>
      </c>
    </row>
    <row r="26" spans="1:5" ht="47.25">
      <c r="A26" s="139">
        <v>751</v>
      </c>
      <c r="B26" s="140"/>
      <c r="C26" s="140"/>
      <c r="D26" s="142" t="s">
        <v>26</v>
      </c>
      <c r="E26" s="182">
        <f>SUM(E27)</f>
        <v>2350</v>
      </c>
    </row>
    <row r="27" spans="1:5" ht="31.5">
      <c r="A27" s="131"/>
      <c r="B27" s="150">
        <v>75101</v>
      </c>
      <c r="C27" s="150"/>
      <c r="D27" s="151" t="s">
        <v>27</v>
      </c>
      <c r="E27" s="186">
        <f>SUM(E28:E28)</f>
        <v>2350</v>
      </c>
    </row>
    <row r="28" spans="1:5" ht="63">
      <c r="A28" s="134"/>
      <c r="B28" s="135"/>
      <c r="C28" s="135">
        <v>2010</v>
      </c>
      <c r="D28" s="137" t="s">
        <v>23</v>
      </c>
      <c r="E28" s="258">
        <v>2350</v>
      </c>
    </row>
    <row r="29" spans="1:5" ht="63">
      <c r="A29" s="139">
        <v>756</v>
      </c>
      <c r="B29" s="140"/>
      <c r="C29" s="140"/>
      <c r="D29" s="142" t="s">
        <v>28</v>
      </c>
      <c r="E29" s="187">
        <f>SUM(E30+E32+E40+E51+E56)</f>
        <v>10474896</v>
      </c>
    </row>
    <row r="30" spans="1:5" ht="31.5">
      <c r="A30" s="149"/>
      <c r="B30" s="150">
        <v>75601</v>
      </c>
      <c r="C30" s="150"/>
      <c r="D30" s="151" t="s">
        <v>29</v>
      </c>
      <c r="E30" s="185">
        <f>SUM(E31:E31)</f>
        <v>15800</v>
      </c>
    </row>
    <row r="31" spans="1:5" ht="47.25">
      <c r="A31" s="134"/>
      <c r="B31" s="135"/>
      <c r="C31" s="136" t="s">
        <v>30</v>
      </c>
      <c r="D31" s="137" t="s">
        <v>31</v>
      </c>
      <c r="E31" s="184">
        <v>15800</v>
      </c>
    </row>
    <row r="32" spans="1:5" ht="78.75">
      <c r="A32" s="149"/>
      <c r="B32" s="150">
        <v>75615</v>
      </c>
      <c r="C32" s="150"/>
      <c r="D32" s="151" t="s">
        <v>32</v>
      </c>
      <c r="E32" s="185">
        <f>SUM(E33:E39)</f>
        <v>2222867</v>
      </c>
    </row>
    <row r="33" spans="1:5" ht="15.75">
      <c r="A33" s="134"/>
      <c r="B33" s="135"/>
      <c r="C33" s="136" t="s">
        <v>33</v>
      </c>
      <c r="D33" s="137" t="s">
        <v>34</v>
      </c>
      <c r="E33" s="184">
        <v>2038000</v>
      </c>
    </row>
    <row r="34" spans="1:5" ht="15.75">
      <c r="A34" s="134"/>
      <c r="B34" s="135"/>
      <c r="C34" s="136" t="s">
        <v>35</v>
      </c>
      <c r="D34" s="137" t="s">
        <v>36</v>
      </c>
      <c r="E34" s="184">
        <v>167</v>
      </c>
    </row>
    <row r="35" spans="1:5" ht="15.75">
      <c r="A35" s="134"/>
      <c r="B35" s="135"/>
      <c r="C35" s="136" t="s">
        <v>37</v>
      </c>
      <c r="D35" s="137" t="s">
        <v>38</v>
      </c>
      <c r="E35" s="184">
        <v>2700</v>
      </c>
    </row>
    <row r="36" spans="1:5" ht="15.75">
      <c r="A36" s="131"/>
      <c r="B36" s="132"/>
      <c r="C36" s="144" t="s">
        <v>39</v>
      </c>
      <c r="D36" s="145" t="s">
        <v>40</v>
      </c>
      <c r="E36" s="184">
        <v>165000</v>
      </c>
    </row>
    <row r="37" spans="1:5" ht="15.75">
      <c r="A37" s="134"/>
      <c r="B37" s="135"/>
      <c r="C37" s="136" t="s">
        <v>41</v>
      </c>
      <c r="D37" s="137" t="s">
        <v>42</v>
      </c>
      <c r="E37" s="184">
        <v>15000</v>
      </c>
    </row>
    <row r="38" spans="1:5" ht="15.75">
      <c r="A38" s="134"/>
      <c r="B38" s="135"/>
      <c r="C38" s="138" t="s">
        <v>50</v>
      </c>
      <c r="D38" s="145" t="s">
        <v>51</v>
      </c>
      <c r="E38" s="184"/>
    </row>
    <row r="39" spans="1:5" ht="31.5">
      <c r="A39" s="134"/>
      <c r="B39" s="135"/>
      <c r="C39" s="136" t="s">
        <v>43</v>
      </c>
      <c r="D39" s="137" t="s">
        <v>44</v>
      </c>
      <c r="E39" s="184">
        <v>2000</v>
      </c>
    </row>
    <row r="40" spans="1:5" ht="78.75">
      <c r="A40" s="149"/>
      <c r="B40" s="150">
        <v>75616</v>
      </c>
      <c r="C40" s="150"/>
      <c r="D40" s="151" t="s">
        <v>45</v>
      </c>
      <c r="E40" s="185">
        <f>SUM(E41:E50)</f>
        <v>1925900</v>
      </c>
    </row>
    <row r="41" spans="1:5" ht="15.75">
      <c r="A41" s="134"/>
      <c r="B41" s="135"/>
      <c r="C41" s="136" t="s">
        <v>33</v>
      </c>
      <c r="D41" s="137" t="s">
        <v>34</v>
      </c>
      <c r="E41" s="184">
        <v>1350000</v>
      </c>
    </row>
    <row r="42" spans="1:5" ht="15.75">
      <c r="A42" s="134"/>
      <c r="B42" s="135"/>
      <c r="C42" s="136" t="s">
        <v>35</v>
      </c>
      <c r="D42" s="137" t="s">
        <v>36</v>
      </c>
      <c r="E42" s="184">
        <v>23000</v>
      </c>
    </row>
    <row r="43" spans="1:5" ht="15.75">
      <c r="A43" s="134"/>
      <c r="B43" s="135"/>
      <c r="C43" s="136" t="s">
        <v>37</v>
      </c>
      <c r="D43" s="137" t="s">
        <v>38</v>
      </c>
      <c r="E43" s="184">
        <v>400</v>
      </c>
    </row>
    <row r="44" spans="1:5" ht="15.75">
      <c r="A44" s="131"/>
      <c r="B44" s="132"/>
      <c r="C44" s="144" t="s">
        <v>39</v>
      </c>
      <c r="D44" s="145" t="s">
        <v>40</v>
      </c>
      <c r="E44" s="184">
        <v>100000</v>
      </c>
    </row>
    <row r="45" spans="1:5" ht="15.75">
      <c r="A45" s="134"/>
      <c r="B45" s="135"/>
      <c r="C45" s="136" t="s">
        <v>46</v>
      </c>
      <c r="D45" s="137" t="s">
        <v>47</v>
      </c>
      <c r="E45" s="184">
        <v>59000</v>
      </c>
    </row>
    <row r="46" spans="1:5" ht="15.75">
      <c r="A46" s="134"/>
      <c r="B46" s="135"/>
      <c r="C46" s="136" t="s">
        <v>48</v>
      </c>
      <c r="D46" s="137" t="s">
        <v>49</v>
      </c>
      <c r="E46" s="184">
        <v>160000</v>
      </c>
    </row>
    <row r="47" spans="1:5" ht="15.75">
      <c r="A47" s="134"/>
      <c r="B47" s="135"/>
      <c r="C47" s="136" t="s">
        <v>41</v>
      </c>
      <c r="D47" s="137" t="s">
        <v>42</v>
      </c>
      <c r="E47" s="184">
        <v>200000</v>
      </c>
    </row>
    <row r="48" spans="1:5" ht="15.75">
      <c r="A48" s="134"/>
      <c r="B48" s="135"/>
      <c r="C48" s="136" t="s">
        <v>50</v>
      </c>
      <c r="D48" s="145" t="s">
        <v>51</v>
      </c>
      <c r="E48" s="184">
        <v>3500</v>
      </c>
    </row>
    <row r="49" spans="1:5" ht="31.5">
      <c r="A49" s="134"/>
      <c r="B49" s="135"/>
      <c r="C49" s="136" t="s">
        <v>43</v>
      </c>
      <c r="D49" s="137" t="s">
        <v>44</v>
      </c>
      <c r="E49" s="184">
        <v>10000</v>
      </c>
    </row>
    <row r="50" spans="1:5" ht="31.5">
      <c r="A50" s="134"/>
      <c r="B50" s="135"/>
      <c r="C50" s="136" t="s">
        <v>52</v>
      </c>
      <c r="D50" s="137" t="s">
        <v>53</v>
      </c>
      <c r="E50" s="184">
        <v>20000</v>
      </c>
    </row>
    <row r="51" spans="1:5" ht="47.25">
      <c r="A51" s="149"/>
      <c r="B51" s="150">
        <v>75618</v>
      </c>
      <c r="C51" s="153"/>
      <c r="D51" s="151" t="s">
        <v>54</v>
      </c>
      <c r="E51" s="185">
        <f>SUM(E52:E55)</f>
        <v>849100</v>
      </c>
    </row>
    <row r="52" spans="1:5" ht="15.75">
      <c r="A52" s="134"/>
      <c r="B52" s="135"/>
      <c r="C52" s="136" t="s">
        <v>55</v>
      </c>
      <c r="D52" s="137" t="s">
        <v>56</v>
      </c>
      <c r="E52" s="184">
        <v>630000</v>
      </c>
    </row>
    <row r="53" spans="1:5" ht="31.5">
      <c r="A53" s="134"/>
      <c r="B53" s="135"/>
      <c r="C53" s="136" t="s">
        <v>57</v>
      </c>
      <c r="D53" s="137" t="s">
        <v>58</v>
      </c>
      <c r="E53" s="258">
        <v>200000</v>
      </c>
    </row>
    <row r="54" spans="1:5" ht="47.25">
      <c r="A54" s="134"/>
      <c r="B54" s="135"/>
      <c r="C54" s="136" t="s">
        <v>59</v>
      </c>
      <c r="D54" s="137" t="s">
        <v>60</v>
      </c>
      <c r="E54" s="258">
        <v>19000</v>
      </c>
    </row>
    <row r="55" spans="1:5" ht="15.75">
      <c r="A55" s="134"/>
      <c r="B55" s="135"/>
      <c r="C55" s="136" t="s">
        <v>61</v>
      </c>
      <c r="D55" s="137" t="s">
        <v>62</v>
      </c>
      <c r="E55" s="258">
        <v>100</v>
      </c>
    </row>
    <row r="56" spans="1:5" ht="31.5">
      <c r="A56" s="149"/>
      <c r="B56" s="150">
        <v>75621</v>
      </c>
      <c r="C56" s="153"/>
      <c r="D56" s="151" t="s">
        <v>63</v>
      </c>
      <c r="E56" s="185">
        <f>SUM(E57+E58)</f>
        <v>5461229</v>
      </c>
    </row>
    <row r="57" spans="1:5" ht="15.75">
      <c r="A57" s="134"/>
      <c r="B57" s="135"/>
      <c r="C57" s="136" t="s">
        <v>64</v>
      </c>
      <c r="D57" s="137" t="s">
        <v>65</v>
      </c>
      <c r="E57" s="258">
        <v>5162229</v>
      </c>
    </row>
    <row r="58" spans="1:5" ht="15.75">
      <c r="A58" s="134"/>
      <c r="B58" s="135"/>
      <c r="C58" s="136" t="s">
        <v>66</v>
      </c>
      <c r="D58" s="137" t="s">
        <v>67</v>
      </c>
      <c r="E58" s="184">
        <v>299000</v>
      </c>
    </row>
    <row r="59" spans="1:5" ht="15.75">
      <c r="A59" s="154">
        <v>758</v>
      </c>
      <c r="B59" s="155"/>
      <c r="C59" s="156"/>
      <c r="D59" s="157" t="s">
        <v>68</v>
      </c>
      <c r="E59" s="188">
        <f>SUM(E60+E62+E64)</f>
        <v>13315956</v>
      </c>
    </row>
    <row r="60" spans="1:5" ht="31.5">
      <c r="A60" s="149"/>
      <c r="B60" s="150">
        <v>75801</v>
      </c>
      <c r="C60" s="153"/>
      <c r="D60" s="151" t="s">
        <v>69</v>
      </c>
      <c r="E60" s="185">
        <f>SUM(E61)</f>
        <v>9292179</v>
      </c>
    </row>
    <row r="61" spans="1:5" ht="15.75">
      <c r="A61" s="134"/>
      <c r="B61" s="135"/>
      <c r="C61" s="136" t="s">
        <v>70</v>
      </c>
      <c r="D61" s="137" t="s">
        <v>71</v>
      </c>
      <c r="E61" s="258">
        <v>9292179</v>
      </c>
    </row>
    <row r="62" spans="1:5" ht="31.5">
      <c r="A62" s="149"/>
      <c r="B62" s="150">
        <v>75807</v>
      </c>
      <c r="C62" s="153"/>
      <c r="D62" s="151" t="s">
        <v>72</v>
      </c>
      <c r="E62" s="185">
        <f>SUM(E63)</f>
        <v>3879576</v>
      </c>
    </row>
    <row r="63" spans="1:5" ht="15.75">
      <c r="A63" s="134"/>
      <c r="B63" s="135"/>
      <c r="C63" s="136" t="s">
        <v>70</v>
      </c>
      <c r="D63" s="137" t="s">
        <v>71</v>
      </c>
      <c r="E63" s="258">
        <v>3879576</v>
      </c>
    </row>
    <row r="64" spans="1:5" ht="31.5">
      <c r="A64" s="149"/>
      <c r="B64" s="150">
        <v>75831</v>
      </c>
      <c r="C64" s="153"/>
      <c r="D64" s="151" t="s">
        <v>73</v>
      </c>
      <c r="E64" s="185">
        <f>SUM(E65)</f>
        <v>144201</v>
      </c>
    </row>
    <row r="65" spans="1:5" ht="15.75">
      <c r="A65" s="134"/>
      <c r="B65" s="135"/>
      <c r="C65" s="136" t="s">
        <v>70</v>
      </c>
      <c r="D65" s="137" t="s">
        <v>71</v>
      </c>
      <c r="E65" s="258">
        <v>144201</v>
      </c>
    </row>
    <row r="66" spans="1:5" ht="15.75">
      <c r="A66" s="139">
        <v>801</v>
      </c>
      <c r="B66" s="140"/>
      <c r="C66" s="141"/>
      <c r="D66" s="142" t="s">
        <v>74</v>
      </c>
      <c r="E66" s="187">
        <f>SUM(E67)</f>
        <v>103400</v>
      </c>
    </row>
    <row r="67" spans="1:5" ht="15.75">
      <c r="A67" s="149"/>
      <c r="B67" s="150">
        <v>80195</v>
      </c>
      <c r="C67" s="150"/>
      <c r="D67" s="151" t="s">
        <v>75</v>
      </c>
      <c r="E67" s="185">
        <f>SUM(E68:E70)</f>
        <v>103400</v>
      </c>
    </row>
    <row r="68" spans="1:5" ht="15.75">
      <c r="A68" s="149"/>
      <c r="B68" s="150"/>
      <c r="C68" s="160" t="s">
        <v>85</v>
      </c>
      <c r="D68" s="159" t="s">
        <v>86</v>
      </c>
      <c r="E68" s="183"/>
    </row>
    <row r="69" spans="1:5" ht="31.5">
      <c r="A69" s="134"/>
      <c r="B69" s="135"/>
      <c r="C69" s="135">
        <v>2030</v>
      </c>
      <c r="D69" s="137" t="s">
        <v>76</v>
      </c>
      <c r="E69" s="184">
        <v>63400</v>
      </c>
    </row>
    <row r="70" spans="1:5" ht="63">
      <c r="A70" s="134"/>
      <c r="B70" s="135"/>
      <c r="C70" s="135">
        <v>2707</v>
      </c>
      <c r="D70" s="137" t="s">
        <v>359</v>
      </c>
      <c r="E70" s="184">
        <v>40000</v>
      </c>
    </row>
    <row r="71" spans="1:5" ht="21" customHeight="1">
      <c r="A71" s="139">
        <v>851</v>
      </c>
      <c r="B71" s="140"/>
      <c r="C71" s="141"/>
      <c r="D71" s="142" t="s">
        <v>176</v>
      </c>
      <c r="E71" s="187">
        <f>SUM(E72)</f>
        <v>100</v>
      </c>
    </row>
    <row r="72" spans="1:5" ht="21.75" customHeight="1">
      <c r="A72" s="161"/>
      <c r="B72" s="162">
        <v>85195</v>
      </c>
      <c r="C72" s="162"/>
      <c r="D72" s="163" t="s">
        <v>75</v>
      </c>
      <c r="E72" s="190">
        <f>SUM(E73)</f>
        <v>100</v>
      </c>
    </row>
    <row r="73" spans="1:5" ht="63">
      <c r="A73" s="134"/>
      <c r="B73" s="135"/>
      <c r="C73" s="135">
        <v>2010</v>
      </c>
      <c r="D73" s="137" t="s">
        <v>23</v>
      </c>
      <c r="E73" s="184">
        <v>100</v>
      </c>
    </row>
    <row r="74" spans="1:5" ht="24.75" customHeight="1">
      <c r="A74" s="139">
        <v>852</v>
      </c>
      <c r="B74" s="140"/>
      <c r="C74" s="141"/>
      <c r="D74" s="142" t="s">
        <v>77</v>
      </c>
      <c r="E74" s="187">
        <f>SUM(E91+E89+E87+E83+E81+E75)</f>
        <v>8376440</v>
      </c>
    </row>
    <row r="75" spans="1:5" ht="47.25">
      <c r="A75" s="149"/>
      <c r="B75" s="150">
        <v>85212</v>
      </c>
      <c r="C75" s="153"/>
      <c r="D75" s="151" t="s">
        <v>78</v>
      </c>
      <c r="E75" s="185">
        <f>SUM(E76:E80)</f>
        <v>5720340</v>
      </c>
    </row>
    <row r="76" spans="1:5" ht="15.75">
      <c r="A76" s="149"/>
      <c r="B76" s="150"/>
      <c r="C76" s="158" t="s">
        <v>50</v>
      </c>
      <c r="D76" s="159" t="s">
        <v>51</v>
      </c>
      <c r="E76" s="189">
        <v>40</v>
      </c>
    </row>
    <row r="77" spans="1:5" ht="15.75">
      <c r="A77" s="149"/>
      <c r="B77" s="150"/>
      <c r="C77" s="158" t="s">
        <v>14</v>
      </c>
      <c r="D77" s="159" t="s">
        <v>15</v>
      </c>
      <c r="E77" s="184">
        <v>900</v>
      </c>
    </row>
    <row r="78" spans="1:5" ht="15.75">
      <c r="A78" s="149"/>
      <c r="B78" s="150"/>
      <c r="C78" s="158" t="s">
        <v>85</v>
      </c>
      <c r="D78" s="159" t="s">
        <v>86</v>
      </c>
      <c r="E78" s="184">
        <v>14400</v>
      </c>
    </row>
    <row r="79" spans="1:5" ht="63">
      <c r="A79" s="134"/>
      <c r="B79" s="135"/>
      <c r="C79" s="135">
        <v>2010</v>
      </c>
      <c r="D79" s="137" t="s">
        <v>23</v>
      </c>
      <c r="E79" s="184">
        <v>5699000</v>
      </c>
    </row>
    <row r="80" spans="1:5" ht="63">
      <c r="A80" s="134"/>
      <c r="B80" s="135"/>
      <c r="C80" s="135">
        <v>2360</v>
      </c>
      <c r="D80" s="137" t="s">
        <v>24</v>
      </c>
      <c r="E80" s="184">
        <v>6000</v>
      </c>
    </row>
    <row r="81" spans="1:5" ht="48.75" customHeight="1">
      <c r="A81" s="149"/>
      <c r="B81" s="150">
        <v>85213</v>
      </c>
      <c r="C81" s="150"/>
      <c r="D81" s="151" t="s">
        <v>79</v>
      </c>
      <c r="E81" s="185">
        <f>SUM(E82:E82)</f>
        <v>94200</v>
      </c>
    </row>
    <row r="82" spans="1:5" ht="63">
      <c r="A82" s="134"/>
      <c r="B82" s="135"/>
      <c r="C82" s="135">
        <v>2010</v>
      </c>
      <c r="D82" s="137" t="s">
        <v>23</v>
      </c>
      <c r="E82" s="184">
        <v>94200</v>
      </c>
    </row>
    <row r="83" spans="1:5" ht="31.5">
      <c r="A83" s="131"/>
      <c r="B83" s="132">
        <v>85214</v>
      </c>
      <c r="C83" s="132"/>
      <c r="D83" s="133" t="s">
        <v>80</v>
      </c>
      <c r="E83" s="191">
        <f>SUM(E84:E86)</f>
        <v>1851000</v>
      </c>
    </row>
    <row r="84" spans="1:5" ht="15.75">
      <c r="A84" s="131"/>
      <c r="B84" s="132"/>
      <c r="C84" s="164" t="s">
        <v>85</v>
      </c>
      <c r="D84" s="165" t="s">
        <v>86</v>
      </c>
      <c r="E84" s="184">
        <v>5000</v>
      </c>
    </row>
    <row r="85" spans="1:5" ht="63">
      <c r="A85" s="134"/>
      <c r="B85" s="135"/>
      <c r="C85" s="135">
        <v>2010</v>
      </c>
      <c r="D85" s="137" t="s">
        <v>23</v>
      </c>
      <c r="E85" s="184">
        <v>822000</v>
      </c>
    </row>
    <row r="86" spans="1:5" ht="31.5">
      <c r="A86" s="134"/>
      <c r="B86" s="135"/>
      <c r="C86" s="135">
        <v>2030</v>
      </c>
      <c r="D86" s="137" t="s">
        <v>76</v>
      </c>
      <c r="E86" s="184">
        <v>1024000</v>
      </c>
    </row>
    <row r="87" spans="1:5" ht="15.75">
      <c r="A87" s="149"/>
      <c r="B87" s="150">
        <v>85219</v>
      </c>
      <c r="C87" s="150"/>
      <c r="D87" s="151" t="s">
        <v>81</v>
      </c>
      <c r="E87" s="185">
        <f>SUM(E88:E88)</f>
        <v>492900</v>
      </c>
    </row>
    <row r="88" spans="1:5" ht="31.5">
      <c r="A88" s="134"/>
      <c r="B88" s="166"/>
      <c r="C88" s="166">
        <v>2030</v>
      </c>
      <c r="D88" s="137" t="s">
        <v>76</v>
      </c>
      <c r="E88" s="184">
        <v>492900</v>
      </c>
    </row>
    <row r="89" spans="1:5" ht="31.5">
      <c r="A89" s="167"/>
      <c r="B89" s="168">
        <v>85228</v>
      </c>
      <c r="C89" s="168"/>
      <c r="D89" s="151" t="s">
        <v>82</v>
      </c>
      <c r="E89" s="185">
        <f>SUM(E90:E90)</f>
        <v>100000</v>
      </c>
    </row>
    <row r="90" spans="1:5" ht="15.75">
      <c r="A90" s="167"/>
      <c r="B90" s="168"/>
      <c r="C90" s="169" t="s">
        <v>18</v>
      </c>
      <c r="D90" s="137" t="s">
        <v>19</v>
      </c>
      <c r="E90" s="184">
        <v>100000</v>
      </c>
    </row>
    <row r="91" spans="1:5" ht="15.75">
      <c r="A91" s="167"/>
      <c r="B91" s="168">
        <v>85295</v>
      </c>
      <c r="C91" s="168"/>
      <c r="D91" s="151" t="s">
        <v>75</v>
      </c>
      <c r="E91" s="185">
        <f>SUM(E92:E92)</f>
        <v>118000</v>
      </c>
    </row>
    <row r="92" spans="1:5" ht="31.5">
      <c r="A92" s="170"/>
      <c r="B92" s="166"/>
      <c r="C92" s="169" t="s">
        <v>83</v>
      </c>
      <c r="D92" s="137" t="s">
        <v>76</v>
      </c>
      <c r="E92" s="184">
        <v>118000</v>
      </c>
    </row>
    <row r="93" spans="1:5" ht="31.5">
      <c r="A93" s="171">
        <v>900</v>
      </c>
      <c r="B93" s="172"/>
      <c r="C93" s="173"/>
      <c r="D93" s="174" t="s">
        <v>84</v>
      </c>
      <c r="E93" s="187">
        <f>SUM(E94)</f>
        <v>199783</v>
      </c>
    </row>
    <row r="94" spans="1:5" ht="15.75">
      <c r="A94" s="167"/>
      <c r="B94" s="168">
        <v>90095</v>
      </c>
      <c r="C94" s="150"/>
      <c r="D94" s="151" t="s">
        <v>75</v>
      </c>
      <c r="E94" s="185">
        <f>SUM(E95:E95)</f>
        <v>199783</v>
      </c>
    </row>
    <row r="95" spans="1:5" ht="15.75">
      <c r="A95" s="170"/>
      <c r="B95" s="166"/>
      <c r="C95" s="176" t="s">
        <v>85</v>
      </c>
      <c r="D95" s="137" t="s">
        <v>86</v>
      </c>
      <c r="E95" s="184">
        <v>199783</v>
      </c>
    </row>
    <row r="96" spans="1:5" ht="21.75" customHeight="1">
      <c r="A96" s="171">
        <v>926</v>
      </c>
      <c r="B96" s="172"/>
      <c r="C96" s="173"/>
      <c r="D96" s="174" t="s">
        <v>87</v>
      </c>
      <c r="E96" s="187">
        <f>SUM(E97)</f>
        <v>600000</v>
      </c>
    </row>
    <row r="97" spans="1:5" ht="15.75">
      <c r="A97" s="167"/>
      <c r="B97" s="168">
        <v>92604</v>
      </c>
      <c r="C97" s="150"/>
      <c r="D97" s="151" t="s">
        <v>88</v>
      </c>
      <c r="E97" s="185">
        <f>SUM(E98)</f>
        <v>600000</v>
      </c>
    </row>
    <row r="98" spans="1:5" ht="15.75">
      <c r="A98" s="167"/>
      <c r="B98" s="168"/>
      <c r="C98" s="135" t="s">
        <v>18</v>
      </c>
      <c r="D98" s="137" t="s">
        <v>19</v>
      </c>
      <c r="E98" s="183">
        <v>600000</v>
      </c>
    </row>
    <row r="99" spans="1:5" ht="32.25" customHeight="1" thickBot="1">
      <c r="A99" s="177"/>
      <c r="B99" s="178"/>
      <c r="C99" s="178"/>
      <c r="D99" s="179" t="s">
        <v>89</v>
      </c>
      <c r="E99" s="192">
        <f>SUM(E96+E93+E74+E66+E59+E29+E26+E20+E16+E9+E71)</f>
        <v>33593400</v>
      </c>
    </row>
    <row r="100" ht="16.5" thickTop="1"/>
    <row r="101" ht="15.75"/>
    <row r="102" spans="3:5" ht="19.5" thickBot="1">
      <c r="C102" s="2">
        <v>2010</v>
      </c>
      <c r="D102" s="249"/>
      <c r="E102" s="247">
        <f>SUMIF(C9:C99,2010,E9:E99)</f>
        <v>6783150</v>
      </c>
    </row>
    <row r="103" spans="3:5" ht="19.5" thickBot="1">
      <c r="C103" s="2">
        <v>2030</v>
      </c>
      <c r="D103" s="249"/>
      <c r="E103" s="247">
        <f>SUMIF(C10:C100,2030,E10:E100)</f>
        <v>1698300</v>
      </c>
    </row>
    <row r="104" spans="3:5" ht="19.5" thickBot="1">
      <c r="C104" s="2">
        <v>2020</v>
      </c>
      <c r="D104" s="249"/>
      <c r="E104" s="247">
        <f>SUMIF(C11:C101,2020,E11:E101)</f>
        <v>5000</v>
      </c>
    </row>
    <row r="105" spans="3:5" ht="19.5" thickBot="1">
      <c r="C105" s="2">
        <v>2920</v>
      </c>
      <c r="D105" s="249"/>
      <c r="E105" s="247">
        <f>SUMIF(C12:C102,2920,E12:E102)</f>
        <v>13315956</v>
      </c>
    </row>
    <row r="106" spans="3:5" ht="19.5" thickBot="1">
      <c r="C106" s="2">
        <v>2707</v>
      </c>
      <c r="D106" s="249"/>
      <c r="E106" s="247">
        <f>SUMIF(C13:C103,2707,E13:E103)</f>
        <v>40000</v>
      </c>
    </row>
    <row r="107" spans="3:5" ht="19.5" thickBot="1">
      <c r="C107" s="250" t="s">
        <v>64</v>
      </c>
      <c r="D107" s="249"/>
      <c r="E107" s="247">
        <f>SUMIF(C14:C104,10,E14:E104)</f>
        <v>5162229</v>
      </c>
    </row>
    <row r="108" spans="3:5" ht="18.75">
      <c r="C108" s="249"/>
      <c r="D108" s="249" t="s">
        <v>392</v>
      </c>
      <c r="E108" s="246">
        <f>SUM(E99-E102-E103-E104-E105-E106-E107)</f>
        <v>6588765</v>
      </c>
    </row>
    <row r="109" spans="3:5" ht="19.5" thickBot="1">
      <c r="C109" s="249"/>
      <c r="D109" s="249" t="s">
        <v>391</v>
      </c>
      <c r="E109" s="247">
        <f>SUM(E14)</f>
        <v>200000</v>
      </c>
    </row>
    <row r="110" spans="3:5" ht="15.75">
      <c r="C110" s="249"/>
      <c r="D110" s="249" t="s">
        <v>393</v>
      </c>
      <c r="E110" s="245">
        <f>SUM(E31+E33+E34+E35+E36+E37+E41+E42+E43+E44+E45+E47+E50+E58)</f>
        <v>4288067</v>
      </c>
    </row>
    <row r="111" spans="3:5" ht="15.75">
      <c r="C111" s="249"/>
      <c r="D111" s="249" t="s">
        <v>265</v>
      </c>
      <c r="E111" s="245">
        <f>SUM(E108-E109-E110)</f>
        <v>2100698</v>
      </c>
    </row>
    <row r="112" ht="15.75">
      <c r="E112" s="248">
        <f>SUM(E102+E103+E104+E105+E106+E107+E108)</f>
        <v>33593400</v>
      </c>
    </row>
    <row r="113" ht="15.75"/>
    <row r="114" ht="15.75"/>
    <row r="115" ht="15.75"/>
  </sheetData>
  <sheetProtection/>
  <mergeCells count="2">
    <mergeCell ref="A4:E4"/>
    <mergeCell ref="E1:E2"/>
  </mergeCells>
  <printOptions horizontalCentered="1"/>
  <pageMargins left="0.15748031496062992" right="0.2362204724409449" top="0.3937007874015748" bottom="0.7480314960629921" header="0.5118110236220472" footer="0.5905511811023623"/>
  <pageSetup horizontalDpi="600" verticalDpi="600" orientation="portrait" paperSize="9" scale="82" r:id="rId3"/>
  <headerFooter alignWithMargins="0">
    <oddFooter>&amp;C&amp;"Times New Roman,Normalny"&amp;12Strona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4">
      <selection activeCell="D9" sqref="D9"/>
    </sheetView>
  </sheetViews>
  <sheetFormatPr defaultColWidth="9.00390625" defaultRowHeight="12.75"/>
  <cols>
    <col min="1" max="2" width="11.875" style="0" customWidth="1"/>
    <col min="3" max="3" width="44.75390625" style="0" customWidth="1"/>
    <col min="4" max="4" width="24.375" style="0" customWidth="1"/>
  </cols>
  <sheetData>
    <row r="1" ht="16.5" customHeight="1">
      <c r="D1" s="450" t="s">
        <v>600</v>
      </c>
    </row>
    <row r="2" spans="3:4" ht="59.25" customHeight="1">
      <c r="C2" s="98"/>
      <c r="D2" s="450"/>
    </row>
    <row r="3" spans="3:4" ht="11.25" customHeight="1">
      <c r="C3" s="98"/>
      <c r="D3" s="98"/>
    </row>
    <row r="4" spans="1:4" s="75" customFormat="1" ht="37.5" customHeight="1">
      <c r="A4" s="352" t="s">
        <v>367</v>
      </c>
      <c r="B4" s="352"/>
      <c r="C4" s="352"/>
      <c r="D4" s="352"/>
    </row>
    <row r="5" spans="1:4" s="75" customFormat="1" ht="19.5" customHeight="1">
      <c r="A5" s="76"/>
      <c r="B5" s="76"/>
      <c r="C5" s="76"/>
      <c r="D5" s="76"/>
    </row>
    <row r="6" spans="1:4" s="36" customFormat="1" ht="36" customHeight="1">
      <c r="A6" s="52" t="s">
        <v>1</v>
      </c>
      <c r="B6" s="90" t="s">
        <v>2</v>
      </c>
      <c r="C6" s="99" t="s">
        <v>325</v>
      </c>
      <c r="D6" s="91" t="s">
        <v>322</v>
      </c>
    </row>
    <row r="7" spans="1:4" s="78" customFormat="1" ht="11.25" customHeight="1">
      <c r="A7" s="77">
        <v>1</v>
      </c>
      <c r="B7" s="77">
        <v>2</v>
      </c>
      <c r="C7" s="77">
        <v>3</v>
      </c>
      <c r="D7" s="77">
        <v>4</v>
      </c>
    </row>
    <row r="8" spans="1:4" s="34" customFormat="1" ht="73.5" customHeight="1">
      <c r="A8" s="93">
        <v>801</v>
      </c>
      <c r="B8" s="93">
        <v>80110</v>
      </c>
      <c r="C8" s="260" t="s">
        <v>326</v>
      </c>
      <c r="D8" s="94">
        <v>397384</v>
      </c>
    </row>
    <row r="9" spans="1:4" s="34" customFormat="1" ht="60.75" customHeight="1">
      <c r="A9" s="93">
        <v>854</v>
      </c>
      <c r="B9" s="93">
        <v>85412</v>
      </c>
      <c r="C9" s="260" t="s">
        <v>621</v>
      </c>
      <c r="D9" s="94">
        <v>7000</v>
      </c>
    </row>
    <row r="10" spans="1:4" s="34" customFormat="1" ht="58.5" customHeight="1">
      <c r="A10" s="93">
        <v>921</v>
      </c>
      <c r="B10" s="93">
        <v>92105</v>
      </c>
      <c r="C10" s="260" t="s">
        <v>622</v>
      </c>
      <c r="D10" s="94">
        <v>3000</v>
      </c>
    </row>
    <row r="11" spans="1:4" s="34" customFormat="1" ht="53.25" customHeight="1">
      <c r="A11" s="93">
        <v>921</v>
      </c>
      <c r="B11" s="93">
        <v>92109</v>
      </c>
      <c r="C11" s="260" t="s">
        <v>327</v>
      </c>
      <c r="D11" s="94">
        <v>910000</v>
      </c>
    </row>
    <row r="12" spans="1:4" s="34" customFormat="1" ht="43.5" customHeight="1">
      <c r="A12" s="93">
        <v>921</v>
      </c>
      <c r="B12" s="93">
        <v>92116</v>
      </c>
      <c r="C12" s="260" t="s">
        <v>328</v>
      </c>
      <c r="D12" s="94">
        <v>264000</v>
      </c>
    </row>
    <row r="13" spans="1:4" s="34" customFormat="1" ht="52.5" customHeight="1">
      <c r="A13" s="93">
        <v>926</v>
      </c>
      <c r="B13" s="93">
        <v>92695</v>
      </c>
      <c r="C13" s="260" t="s">
        <v>329</v>
      </c>
      <c r="D13" s="94">
        <v>190000</v>
      </c>
    </row>
    <row r="14" spans="1:4" s="34" customFormat="1" ht="27.75" customHeight="1">
      <c r="A14" s="93"/>
      <c r="B14" s="93"/>
      <c r="C14" s="100" t="s">
        <v>330</v>
      </c>
      <c r="D14" s="101">
        <f>SUM(D8:D13)</f>
        <v>1771384</v>
      </c>
    </row>
  </sheetData>
  <sheetProtection/>
  <mergeCells count="2">
    <mergeCell ref="D1:D2"/>
    <mergeCell ref="A4:D4"/>
  </mergeCells>
  <printOptions horizontalCentered="1"/>
  <pageMargins left="0.39375" right="0.39375" top="0.9840277777777777" bottom="1.1506944444444445" header="0.5118055555555555" footer="0.9840277777777777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E1" sqref="E1:F2"/>
    </sheetView>
  </sheetViews>
  <sheetFormatPr defaultColWidth="9.00390625" defaultRowHeight="12.75"/>
  <cols>
    <col min="1" max="1" width="4.75390625" style="75" customWidth="1"/>
    <col min="2" max="2" width="29.875" style="75" customWidth="1"/>
    <col min="3" max="3" width="19.625" style="75" customWidth="1"/>
    <col min="4" max="6" width="17.75390625" style="75" customWidth="1"/>
    <col min="7" max="16384" width="9.125" style="75" customWidth="1"/>
  </cols>
  <sheetData>
    <row r="1" spans="5:6" ht="63" customHeight="1">
      <c r="E1" s="442" t="s">
        <v>601</v>
      </c>
      <c r="F1" s="442"/>
    </row>
    <row r="2" spans="5:6" ht="15.75">
      <c r="E2" s="442"/>
      <c r="F2" s="442"/>
    </row>
    <row r="3" spans="1:6" ht="15.75">
      <c r="A3" s="342" t="s">
        <v>396</v>
      </c>
      <c r="B3" s="342"/>
      <c r="C3" s="342"/>
      <c r="D3" s="342"/>
      <c r="E3" s="342"/>
      <c r="F3" s="342"/>
    </row>
    <row r="4" spans="1:6" ht="15.75">
      <c r="A4" s="342" t="s">
        <v>368</v>
      </c>
      <c r="B4" s="342"/>
      <c r="C4" s="342"/>
      <c r="D4" s="342"/>
      <c r="E4" s="342"/>
      <c r="F4" s="342"/>
    </row>
    <row r="5" spans="1:6" ht="13.5" customHeight="1">
      <c r="A5" s="76"/>
      <c r="B5" s="76"/>
      <c r="C5" s="76"/>
      <c r="D5" s="76"/>
      <c r="E5" s="76"/>
      <c r="F5" s="76"/>
    </row>
    <row r="6" spans="1:6" ht="15.75">
      <c r="A6" s="34"/>
      <c r="B6" s="34"/>
      <c r="C6" s="34"/>
      <c r="D6" s="34"/>
      <c r="E6" s="34"/>
      <c r="F6" s="34"/>
    </row>
    <row r="7" spans="1:6" ht="25.5" customHeight="1">
      <c r="A7" s="102"/>
      <c r="B7" s="102"/>
      <c r="C7" s="344" t="s">
        <v>331</v>
      </c>
      <c r="D7" s="344"/>
      <c r="E7" s="344" t="s">
        <v>216</v>
      </c>
      <c r="F7" s="344"/>
    </row>
    <row r="8" spans="1:6" ht="15" customHeight="1">
      <c r="A8" s="103" t="s">
        <v>245</v>
      </c>
      <c r="B8" s="103" t="s">
        <v>332</v>
      </c>
      <c r="C8" s="104" t="s">
        <v>333</v>
      </c>
      <c r="D8" s="104" t="s">
        <v>250</v>
      </c>
      <c r="E8" s="104" t="s">
        <v>333</v>
      </c>
      <c r="F8" s="104" t="s">
        <v>250</v>
      </c>
    </row>
    <row r="9" spans="1:6" ht="15" customHeight="1">
      <c r="A9" s="103"/>
      <c r="B9" s="103"/>
      <c r="C9" s="103"/>
      <c r="D9" s="103" t="s">
        <v>334</v>
      </c>
      <c r="E9" s="103"/>
      <c r="F9" s="103" t="s">
        <v>335</v>
      </c>
    </row>
    <row r="10" spans="1:6" ht="15" customHeight="1">
      <c r="A10" s="105"/>
      <c r="B10" s="105"/>
      <c r="C10" s="105"/>
      <c r="D10" s="105" t="s">
        <v>336</v>
      </c>
      <c r="E10" s="105"/>
      <c r="F10" s="105" t="s">
        <v>337</v>
      </c>
    </row>
    <row r="11" spans="1:6" ht="13.5" customHeight="1">
      <c r="A11" s="106">
        <v>1</v>
      </c>
      <c r="B11" s="106">
        <v>2</v>
      </c>
      <c r="C11" s="106">
        <v>3</v>
      </c>
      <c r="D11" s="106">
        <v>4</v>
      </c>
      <c r="E11" s="106">
        <v>5</v>
      </c>
      <c r="F11" s="106">
        <v>6</v>
      </c>
    </row>
    <row r="12" spans="1:6" ht="21.75" customHeight="1">
      <c r="A12" s="106" t="s">
        <v>338</v>
      </c>
      <c r="B12" s="107" t="s">
        <v>339</v>
      </c>
      <c r="C12" s="108">
        <f>SUM(C13:C14)</f>
        <v>6486130</v>
      </c>
      <c r="D12" s="108">
        <f>SUM(D13:D14)</f>
        <v>290000</v>
      </c>
      <c r="E12" s="108">
        <f>SUM(E13:E14)</f>
        <v>6436130</v>
      </c>
      <c r="F12" s="108">
        <f>SUM(F13)</f>
        <v>0</v>
      </c>
    </row>
    <row r="13" spans="1:6" ht="21.75" customHeight="1">
      <c r="A13" s="106" t="s">
        <v>394</v>
      </c>
      <c r="B13" s="109" t="s">
        <v>340</v>
      </c>
      <c r="C13" s="110">
        <v>2158716</v>
      </c>
      <c r="D13" s="110">
        <v>290000</v>
      </c>
      <c r="E13" s="110">
        <v>2108716</v>
      </c>
      <c r="F13" s="97">
        <v>0</v>
      </c>
    </row>
    <row r="14" spans="1:6" ht="21.75" customHeight="1">
      <c r="A14" s="106" t="s">
        <v>395</v>
      </c>
      <c r="B14" s="109" t="s">
        <v>340</v>
      </c>
      <c r="C14" s="110">
        <v>4327414</v>
      </c>
      <c r="D14" s="110">
        <v>0</v>
      </c>
      <c r="E14" s="110">
        <v>4327414</v>
      </c>
      <c r="F14" s="97">
        <v>0</v>
      </c>
    </row>
    <row r="15" spans="1:6" ht="21.75" customHeight="1">
      <c r="A15" s="106" t="s">
        <v>341</v>
      </c>
      <c r="B15" s="107" t="s">
        <v>342</v>
      </c>
      <c r="C15" s="108">
        <f>SUM(C16:C18)</f>
        <v>909676</v>
      </c>
      <c r="D15" s="108">
        <f>SUM(D16:D18)</f>
        <v>0</v>
      </c>
      <c r="E15" s="108">
        <f>SUM(E16:E18)</f>
        <v>923676</v>
      </c>
      <c r="F15" s="108">
        <f>SUM(F16:F18)</f>
        <v>0</v>
      </c>
    </row>
    <row r="16" spans="1:6" ht="21.75" customHeight="1">
      <c r="A16" s="97"/>
      <c r="B16" s="111" t="s">
        <v>343</v>
      </c>
      <c r="C16" s="110">
        <v>271500</v>
      </c>
      <c r="D16" s="112" t="s">
        <v>267</v>
      </c>
      <c r="E16" s="110">
        <v>271500</v>
      </c>
      <c r="F16" s="97">
        <v>0</v>
      </c>
    </row>
    <row r="17" spans="1:6" ht="21.75" customHeight="1">
      <c r="A17" s="97"/>
      <c r="B17" s="113" t="s">
        <v>344</v>
      </c>
      <c r="C17" s="110">
        <v>574000</v>
      </c>
      <c r="D17" s="112" t="s">
        <v>267</v>
      </c>
      <c r="E17" s="110">
        <v>588000</v>
      </c>
      <c r="F17" s="97">
        <v>0</v>
      </c>
    </row>
    <row r="18" spans="1:6" ht="21.75" customHeight="1">
      <c r="A18" s="97"/>
      <c r="B18" s="113" t="s">
        <v>171</v>
      </c>
      <c r="C18" s="110">
        <v>64176</v>
      </c>
      <c r="D18" s="112" t="s">
        <v>267</v>
      </c>
      <c r="E18" s="110">
        <v>64176</v>
      </c>
      <c r="F18" s="97">
        <v>0</v>
      </c>
    </row>
    <row r="19" spans="1:6" ht="21.75" customHeight="1">
      <c r="A19" s="451" t="s">
        <v>278</v>
      </c>
      <c r="B19" s="451"/>
      <c r="C19" s="108">
        <f>SUM(C12+C15)</f>
        <v>7395806</v>
      </c>
      <c r="D19" s="108">
        <f>SUM(D12+D15)</f>
        <v>290000</v>
      </c>
      <c r="E19" s="108">
        <f>SUM(E12+E15)</f>
        <v>7359806</v>
      </c>
      <c r="F19" s="108">
        <f>SUM(F12+F15)</f>
        <v>0</v>
      </c>
    </row>
    <row r="20" ht="21.75" customHeight="1"/>
    <row r="21" ht="21.75" customHeight="1"/>
    <row r="22" spans="1:2" ht="21.75" customHeight="1">
      <c r="A22" s="75" t="s">
        <v>345</v>
      </c>
      <c r="B22" s="75" t="s">
        <v>346</v>
      </c>
    </row>
    <row r="23" spans="5:6" ht="21.75" customHeight="1">
      <c r="E23" s="450"/>
      <c r="F23" s="450"/>
    </row>
    <row r="24" ht="21.75" customHeight="1"/>
    <row r="25" spans="1:6" ht="21.75" customHeight="1">
      <c r="A25" s="342"/>
      <c r="B25" s="342"/>
      <c r="C25" s="342"/>
      <c r="D25" s="342"/>
      <c r="E25" s="342"/>
      <c r="F25" s="342"/>
    </row>
    <row r="26" spans="1:6" ht="21.75" customHeight="1">
      <c r="A26" s="342"/>
      <c r="B26" s="342"/>
      <c r="C26" s="342"/>
      <c r="D26" s="342"/>
      <c r="E26" s="342"/>
      <c r="F26" s="342"/>
    </row>
    <row r="27" spans="1:6" ht="21.75" customHeight="1">
      <c r="A27" s="76"/>
      <c r="B27" s="76"/>
      <c r="C27" s="76"/>
      <c r="D27" s="76"/>
      <c r="E27" s="76"/>
      <c r="F27" s="76"/>
    </row>
    <row r="28" spans="1:6" ht="15.75">
      <c r="A28" s="34"/>
      <c r="B28" s="34"/>
      <c r="C28" s="34"/>
      <c r="D28" s="34"/>
      <c r="E28" s="34"/>
      <c r="F28" s="34"/>
    </row>
  </sheetData>
  <sheetProtection/>
  <mergeCells count="9">
    <mergeCell ref="E1:F2"/>
    <mergeCell ref="E23:F23"/>
    <mergeCell ref="A25:F25"/>
    <mergeCell ref="A26:F26"/>
    <mergeCell ref="A3:F3"/>
    <mergeCell ref="A4:F4"/>
    <mergeCell ref="C7:D7"/>
    <mergeCell ref="E7:F7"/>
    <mergeCell ref="A19:B19"/>
  </mergeCells>
  <printOptions horizontalCentered="1"/>
  <pageMargins left="0.35433070866141736" right="0.31496062992125984" top="0.7874015748031497" bottom="0.7874015748031497" header="0.5118110236220472" footer="0.5118110236220472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selection activeCell="A26" sqref="A26:C26"/>
    </sheetView>
  </sheetViews>
  <sheetFormatPr defaultColWidth="9.00390625" defaultRowHeight="12.75"/>
  <cols>
    <col min="1" max="1" width="5.25390625" style="96" customWidth="1"/>
    <col min="2" max="2" width="58.625" style="96" customWidth="1"/>
    <col min="3" max="3" width="23.00390625" style="96" customWidth="1"/>
    <col min="4" max="16384" width="9.125" style="96" customWidth="1"/>
  </cols>
  <sheetData>
    <row r="1" ht="79.5" customHeight="1">
      <c r="C1" s="267" t="s">
        <v>602</v>
      </c>
    </row>
    <row r="2" spans="1:10" s="115" customFormat="1" ht="18" customHeight="1">
      <c r="A2" s="342" t="s">
        <v>347</v>
      </c>
      <c r="B2" s="342"/>
      <c r="C2" s="342"/>
      <c r="D2" s="114"/>
      <c r="E2" s="114"/>
      <c r="F2" s="114"/>
      <c r="G2" s="114"/>
      <c r="H2" s="114"/>
      <c r="I2" s="114"/>
      <c r="J2" s="114"/>
    </row>
    <row r="3" spans="1:7" s="115" customFormat="1" ht="14.25" customHeight="1">
      <c r="A3" s="342" t="s">
        <v>348</v>
      </c>
      <c r="B3" s="342"/>
      <c r="C3" s="342"/>
      <c r="D3" s="114"/>
      <c r="E3" s="114"/>
      <c r="F3" s="114"/>
      <c r="G3" s="114"/>
    </row>
    <row r="4" spans="1:3" ht="12.75" customHeight="1">
      <c r="A4" s="342" t="s">
        <v>372</v>
      </c>
      <c r="B4" s="342"/>
      <c r="C4" s="342"/>
    </row>
    <row r="5" spans="1:3" ht="12.75">
      <c r="A5" s="63"/>
      <c r="B5" s="63"/>
      <c r="C5" s="65" t="s">
        <v>0</v>
      </c>
    </row>
    <row r="6" spans="1:10" ht="19.5" customHeight="1">
      <c r="A6" s="51" t="s">
        <v>245</v>
      </c>
      <c r="B6" s="51" t="s">
        <v>332</v>
      </c>
      <c r="C6" s="51" t="s">
        <v>91</v>
      </c>
      <c r="D6" s="116"/>
      <c r="E6" s="116"/>
      <c r="F6" s="116"/>
      <c r="G6" s="116"/>
      <c r="H6" s="116"/>
      <c r="I6" s="115"/>
      <c r="J6" s="115"/>
    </row>
    <row r="7" spans="1:10" ht="15" customHeight="1">
      <c r="A7" s="315">
        <v>1</v>
      </c>
      <c r="B7" s="315">
        <v>2</v>
      </c>
      <c r="C7" s="315">
        <v>3</v>
      </c>
      <c r="D7" s="116"/>
      <c r="E7" s="116"/>
      <c r="F7" s="116"/>
      <c r="G7" s="116"/>
      <c r="H7" s="116"/>
      <c r="I7" s="115"/>
      <c r="J7" s="115"/>
    </row>
    <row r="8" spans="1:10" ht="19.5" customHeight="1">
      <c r="A8" s="51"/>
      <c r="B8" s="51" t="s">
        <v>349</v>
      </c>
      <c r="C8" s="268">
        <v>472706</v>
      </c>
      <c r="D8" s="116"/>
      <c r="E8" s="116"/>
      <c r="F8" s="116"/>
      <c r="G8" s="116"/>
      <c r="H8" s="116"/>
      <c r="I8" s="115"/>
      <c r="J8" s="115"/>
    </row>
    <row r="9" spans="1:10" ht="19.5" customHeight="1">
      <c r="A9" s="51" t="s">
        <v>338</v>
      </c>
      <c r="B9" s="117" t="s">
        <v>350</v>
      </c>
      <c r="C9" s="268">
        <f>SUM(C10:C11)</f>
        <v>170000</v>
      </c>
      <c r="D9" s="116"/>
      <c r="E9" s="116"/>
      <c r="F9" s="116"/>
      <c r="G9" s="116"/>
      <c r="H9" s="116"/>
      <c r="I9" s="115"/>
      <c r="J9" s="115"/>
    </row>
    <row r="10" spans="1:10" ht="19.5" customHeight="1">
      <c r="A10" s="93" t="s">
        <v>217</v>
      </c>
      <c r="B10" s="118" t="s">
        <v>351</v>
      </c>
      <c r="C10" s="269">
        <v>170000</v>
      </c>
      <c r="D10" s="116"/>
      <c r="E10" s="116"/>
      <c r="F10" s="116"/>
      <c r="G10" s="116"/>
      <c r="H10" s="116"/>
      <c r="I10" s="115"/>
      <c r="J10" s="115"/>
    </row>
    <row r="11" spans="1:10" ht="19.5" customHeight="1">
      <c r="A11" s="93" t="s">
        <v>218</v>
      </c>
      <c r="B11" s="118" t="s">
        <v>352</v>
      </c>
      <c r="C11" s="269">
        <v>0</v>
      </c>
      <c r="D11" s="116"/>
      <c r="E11" s="116"/>
      <c r="F11" s="116"/>
      <c r="G11" s="116"/>
      <c r="H11" s="116"/>
      <c r="I11" s="115"/>
      <c r="J11" s="115"/>
    </row>
    <row r="12" spans="1:10" ht="19.5" customHeight="1">
      <c r="A12" s="51" t="s">
        <v>341</v>
      </c>
      <c r="B12" s="117" t="s">
        <v>216</v>
      </c>
      <c r="C12" s="268">
        <f>SUM(C21+C13)</f>
        <v>590756</v>
      </c>
      <c r="D12" s="116"/>
      <c r="E12" s="116"/>
      <c r="F12" s="116"/>
      <c r="G12" s="116"/>
      <c r="H12" s="116"/>
      <c r="I12" s="115"/>
      <c r="J12" s="115"/>
    </row>
    <row r="13" spans="1:10" ht="19.5" customHeight="1">
      <c r="A13" s="93" t="s">
        <v>217</v>
      </c>
      <c r="B13" s="118" t="s">
        <v>431</v>
      </c>
      <c r="C13" s="268">
        <f>SUM(C14:C20)</f>
        <v>3050</v>
      </c>
      <c r="D13" s="116"/>
      <c r="E13" s="116"/>
      <c r="F13" s="116"/>
      <c r="G13" s="116"/>
      <c r="H13" s="116"/>
      <c r="I13" s="115"/>
      <c r="J13" s="115"/>
    </row>
    <row r="14" spans="1:10" ht="19.5" customHeight="1">
      <c r="A14" s="93"/>
      <c r="B14" s="118" t="s">
        <v>432</v>
      </c>
      <c r="C14" s="269">
        <v>300</v>
      </c>
      <c r="D14" s="116"/>
      <c r="E14" s="116"/>
      <c r="F14" s="116"/>
      <c r="G14" s="116"/>
      <c r="H14" s="116"/>
      <c r="I14" s="115"/>
      <c r="J14" s="115"/>
    </row>
    <row r="15" spans="1:10" ht="19.5" customHeight="1">
      <c r="A15" s="93"/>
      <c r="B15" s="118" t="s">
        <v>433</v>
      </c>
      <c r="C15" s="269">
        <v>500</v>
      </c>
      <c r="D15" s="116"/>
      <c r="E15" s="116"/>
      <c r="F15" s="116"/>
      <c r="G15" s="116"/>
      <c r="H15" s="116"/>
      <c r="I15" s="115"/>
      <c r="J15" s="115"/>
    </row>
    <row r="16" spans="1:10" ht="19.5" customHeight="1">
      <c r="A16" s="93"/>
      <c r="B16" s="118" t="s">
        <v>434</v>
      </c>
      <c r="C16" s="269">
        <v>500</v>
      </c>
      <c r="D16" s="116"/>
      <c r="E16" s="116"/>
      <c r="F16" s="116"/>
      <c r="G16" s="116"/>
      <c r="H16" s="116"/>
      <c r="I16" s="115"/>
      <c r="J16" s="115"/>
    </row>
    <row r="17" spans="1:10" ht="19.5" customHeight="1">
      <c r="A17" s="93"/>
      <c r="B17" s="118" t="s">
        <v>435</v>
      </c>
      <c r="C17" s="269">
        <v>250</v>
      </c>
      <c r="D17" s="116"/>
      <c r="E17" s="116"/>
      <c r="F17" s="116"/>
      <c r="G17" s="116"/>
      <c r="H17" s="116"/>
      <c r="I17" s="115"/>
      <c r="J17" s="115"/>
    </row>
    <row r="18" spans="1:10" ht="12.75" customHeight="1" hidden="1">
      <c r="A18" s="93"/>
      <c r="B18" s="119" t="s">
        <v>353</v>
      </c>
      <c r="C18" s="269"/>
      <c r="D18" s="116"/>
      <c r="E18" s="116"/>
      <c r="F18" s="116"/>
      <c r="G18" s="116"/>
      <c r="H18" s="116"/>
      <c r="I18" s="115"/>
      <c r="J18" s="115"/>
    </row>
    <row r="19" spans="1:10" ht="19.5" customHeight="1">
      <c r="A19" s="93"/>
      <c r="B19" s="118" t="s">
        <v>436</v>
      </c>
      <c r="C19" s="269">
        <v>500</v>
      </c>
      <c r="D19" s="116"/>
      <c r="E19" s="116"/>
      <c r="F19" s="116"/>
      <c r="G19" s="116"/>
      <c r="H19" s="116"/>
      <c r="I19" s="115"/>
      <c r="J19" s="115"/>
    </row>
    <row r="20" spans="1:10" ht="19.5" customHeight="1">
      <c r="A20" s="93"/>
      <c r="B20" s="118" t="s">
        <v>354</v>
      </c>
      <c r="C20" s="269">
        <v>1000</v>
      </c>
      <c r="D20" s="116"/>
      <c r="E20" s="116"/>
      <c r="F20" s="116"/>
      <c r="G20" s="116"/>
      <c r="H20" s="116"/>
      <c r="I20" s="115"/>
      <c r="J20" s="115"/>
    </row>
    <row r="21" spans="1:10" ht="19.5" customHeight="1">
      <c r="A21" s="93" t="s">
        <v>218</v>
      </c>
      <c r="B21" s="118" t="s">
        <v>355</v>
      </c>
      <c r="C21" s="268">
        <f>SUM(C22:C23)</f>
        <v>587706</v>
      </c>
      <c r="D21" s="116"/>
      <c r="E21" s="116"/>
      <c r="F21" s="116"/>
      <c r="G21" s="116"/>
      <c r="H21" s="116"/>
      <c r="I21" s="115"/>
      <c r="J21" s="115"/>
    </row>
    <row r="22" spans="1:10" ht="36" customHeight="1">
      <c r="A22" s="93"/>
      <c r="B22" s="119" t="s">
        <v>437</v>
      </c>
      <c r="C22" s="269">
        <v>114406</v>
      </c>
      <c r="D22" s="116"/>
      <c r="E22" s="116"/>
      <c r="F22" s="116"/>
      <c r="G22" s="116"/>
      <c r="H22" s="116"/>
      <c r="I22" s="115"/>
      <c r="J22" s="115"/>
    </row>
    <row r="23" spans="1:10" ht="53.25" customHeight="1">
      <c r="A23" s="93"/>
      <c r="B23" s="119" t="s">
        <v>438</v>
      </c>
      <c r="C23" s="269">
        <v>473300</v>
      </c>
      <c r="D23" s="116"/>
      <c r="E23" s="116"/>
      <c r="F23" s="116"/>
      <c r="G23" s="116"/>
      <c r="H23" s="116"/>
      <c r="I23" s="115"/>
      <c r="J23" s="115"/>
    </row>
    <row r="24" spans="1:10" ht="32.25" customHeight="1">
      <c r="A24" s="93"/>
      <c r="B24" s="120" t="s">
        <v>356</v>
      </c>
      <c r="C24" s="268">
        <f>SUM(C8+C9)-C12</f>
        <v>51950</v>
      </c>
      <c r="D24" s="116"/>
      <c r="E24" s="116"/>
      <c r="F24" s="116"/>
      <c r="G24" s="116"/>
      <c r="H24" s="116"/>
      <c r="I24" s="115"/>
      <c r="J24" s="115"/>
    </row>
    <row r="25" spans="1:10" ht="15.75">
      <c r="A25" s="116"/>
      <c r="B25" s="270" t="s">
        <v>610</v>
      </c>
      <c r="C25" s="271"/>
      <c r="D25" s="116"/>
      <c r="E25" s="116"/>
      <c r="F25" s="116"/>
      <c r="G25" s="116"/>
      <c r="H25" s="116"/>
      <c r="I25" s="115"/>
      <c r="J25" s="115"/>
    </row>
    <row r="26" spans="1:10" ht="15.75">
      <c r="A26" s="453" t="s">
        <v>439</v>
      </c>
      <c r="B26" s="453"/>
      <c r="C26" s="453"/>
      <c r="D26" s="116"/>
      <c r="E26" s="116"/>
      <c r="F26" s="116"/>
      <c r="G26" s="116"/>
      <c r="H26" s="116"/>
      <c r="I26" s="115"/>
      <c r="J26" s="115"/>
    </row>
    <row r="27" spans="1:10" ht="15.75">
      <c r="A27" s="453" t="s">
        <v>440</v>
      </c>
      <c r="B27" s="453"/>
      <c r="C27" s="453"/>
      <c r="D27" s="116"/>
      <c r="E27" s="116"/>
      <c r="F27" s="116"/>
      <c r="G27" s="116"/>
      <c r="H27" s="116"/>
      <c r="I27" s="115"/>
      <c r="J27" s="115"/>
    </row>
    <row r="28" spans="1:10" ht="15.75">
      <c r="A28" s="453" t="s">
        <v>441</v>
      </c>
      <c r="B28" s="453"/>
      <c r="C28" s="453"/>
      <c r="D28" s="116"/>
      <c r="E28" s="116"/>
      <c r="F28" s="116"/>
      <c r="G28" s="116"/>
      <c r="H28" s="116"/>
      <c r="I28" s="115"/>
      <c r="J28" s="115"/>
    </row>
    <row r="29" spans="1:10" ht="15.75">
      <c r="A29" s="453" t="s">
        <v>607</v>
      </c>
      <c r="B29" s="453"/>
      <c r="C29" s="453"/>
      <c r="D29" s="116"/>
      <c r="E29" s="116"/>
      <c r="F29" s="116"/>
      <c r="G29" s="116"/>
      <c r="H29" s="116"/>
      <c r="I29" s="115"/>
      <c r="J29" s="115"/>
    </row>
    <row r="30" spans="1:10" ht="15.75">
      <c r="A30" s="453" t="s">
        <v>442</v>
      </c>
      <c r="B30" s="453"/>
      <c r="C30" s="453"/>
      <c r="D30" s="116"/>
      <c r="E30" s="116"/>
      <c r="F30" s="116"/>
      <c r="G30" s="116"/>
      <c r="H30" s="116"/>
      <c r="I30" s="115"/>
      <c r="J30" s="115"/>
    </row>
    <row r="31" spans="1:10" ht="15.75">
      <c r="A31" s="454" t="s">
        <v>608</v>
      </c>
      <c r="B31" s="454"/>
      <c r="C31" s="454"/>
      <c r="D31" s="115"/>
      <c r="E31" s="115"/>
      <c r="F31" s="115"/>
      <c r="G31" s="115"/>
      <c r="H31" s="115"/>
      <c r="I31" s="115"/>
      <c r="J31" s="115"/>
    </row>
    <row r="32" spans="1:10" ht="15.75">
      <c r="A32" s="452"/>
      <c r="B32" s="452"/>
      <c r="C32" s="452"/>
      <c r="D32" s="115"/>
      <c r="E32" s="115"/>
      <c r="F32" s="115"/>
      <c r="G32" s="115"/>
      <c r="H32" s="115"/>
      <c r="I32" s="115"/>
      <c r="J32" s="115"/>
    </row>
    <row r="33" spans="1:10" ht="15.75">
      <c r="A33" s="453" t="s">
        <v>609</v>
      </c>
      <c r="B33" s="453"/>
      <c r="C33" s="453"/>
      <c r="D33" s="115"/>
      <c r="E33" s="115"/>
      <c r="F33" s="115"/>
      <c r="G33" s="115"/>
      <c r="H33" s="115"/>
      <c r="I33" s="115"/>
      <c r="J33" s="115"/>
    </row>
    <row r="34" spans="1:10" ht="15.75">
      <c r="A34" s="115"/>
      <c r="B34" s="121"/>
      <c r="C34" s="122"/>
      <c r="D34" s="115"/>
      <c r="E34" s="115"/>
      <c r="F34" s="115"/>
      <c r="G34" s="115"/>
      <c r="H34" s="115"/>
      <c r="I34" s="115"/>
      <c r="J34" s="115"/>
    </row>
    <row r="35" spans="1:10" ht="15.75">
      <c r="A35" s="115"/>
      <c r="B35" s="121"/>
      <c r="C35" s="122"/>
      <c r="D35" s="115"/>
      <c r="E35" s="115"/>
      <c r="F35" s="115"/>
      <c r="G35" s="115"/>
      <c r="H35" s="115"/>
      <c r="I35" s="115"/>
      <c r="J35" s="115"/>
    </row>
    <row r="36" spans="1:10" ht="15.75">
      <c r="A36" s="115"/>
      <c r="B36" s="123"/>
      <c r="C36" s="124"/>
      <c r="D36" s="115"/>
      <c r="E36" s="115"/>
      <c r="F36" s="115"/>
      <c r="G36" s="115"/>
      <c r="H36" s="115"/>
      <c r="I36" s="115"/>
      <c r="J36" s="115"/>
    </row>
    <row r="37" spans="1:10" ht="15">
      <c r="A37" s="115"/>
      <c r="B37" s="115"/>
      <c r="C37" s="115"/>
      <c r="D37" s="115"/>
      <c r="E37" s="115"/>
      <c r="F37" s="115"/>
      <c r="G37" s="115"/>
      <c r="H37" s="115"/>
      <c r="I37" s="115"/>
      <c r="J37" s="115"/>
    </row>
  </sheetData>
  <sheetProtection/>
  <mergeCells count="11">
    <mergeCell ref="A28:C28"/>
    <mergeCell ref="A32:C32"/>
    <mergeCell ref="A33:C33"/>
    <mergeCell ref="A29:C29"/>
    <mergeCell ref="A30:C30"/>
    <mergeCell ref="A31:C31"/>
    <mergeCell ref="A2:C2"/>
    <mergeCell ref="A3:C3"/>
    <mergeCell ref="A4:C4"/>
    <mergeCell ref="A26:C26"/>
    <mergeCell ref="A27:C27"/>
  </mergeCells>
  <printOptions horizontalCentered="1"/>
  <pageMargins left="0.5902777777777778" right="0.5902777777777778" top="0.5902777777777778" bottom="0.7569444444444444" header="0.5118055555555555" footer="0.5902777777777778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zoomScalePageLayoutView="0" workbookViewId="0" topLeftCell="A1">
      <selection activeCell="G11" sqref="G11"/>
    </sheetView>
  </sheetViews>
  <sheetFormatPr defaultColWidth="9.00390625" defaultRowHeight="12.75"/>
  <cols>
    <col min="1" max="1" width="12.625" style="125" customWidth="1"/>
    <col min="2" max="2" width="15.625" style="125" customWidth="1"/>
    <col min="3" max="3" width="20.625" style="125" customWidth="1"/>
    <col min="4" max="6" width="11.875" style="125" customWidth="1"/>
    <col min="7" max="7" width="11.75390625" style="125" customWidth="1"/>
    <col min="8" max="8" width="11.375" style="125" customWidth="1"/>
    <col min="9" max="9" width="10.75390625" style="125" customWidth="1"/>
    <col min="10" max="10" width="12.25390625" style="125" customWidth="1"/>
    <col min="11" max="11" width="10.375" style="125" customWidth="1"/>
    <col min="12" max="12" width="12.25390625" style="125" customWidth="1"/>
    <col min="13" max="13" width="11.125" style="125" customWidth="1"/>
    <col min="14" max="14" width="11.625" style="125" customWidth="1"/>
    <col min="15" max="16384" width="9.125" style="125" customWidth="1"/>
  </cols>
  <sheetData>
    <row r="1" spans="1:14" ht="75.75" customHeigh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457" t="s">
        <v>603</v>
      </c>
      <c r="L1" s="457"/>
      <c r="M1" s="457"/>
      <c r="N1" s="318"/>
    </row>
    <row r="2" spans="1:14" ht="15.75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457"/>
      <c r="L2" s="457"/>
      <c r="M2" s="457"/>
      <c r="N2" s="318"/>
    </row>
    <row r="3" spans="1:14" ht="18">
      <c r="A3" s="458" t="s">
        <v>503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</row>
    <row r="4" spans="1:14" ht="15.75">
      <c r="A4" s="318"/>
      <c r="B4" s="318"/>
      <c r="C4" s="318"/>
      <c r="D4" s="318"/>
      <c r="E4" s="459" t="s">
        <v>504</v>
      </c>
      <c r="F4" s="460"/>
      <c r="G4" s="460"/>
      <c r="H4" s="460"/>
      <c r="I4" s="460"/>
      <c r="J4" s="460"/>
      <c r="K4" s="460"/>
      <c r="L4" s="460"/>
      <c r="M4" s="460"/>
      <c r="N4" s="460"/>
    </row>
    <row r="5" spans="1:14" ht="36.75">
      <c r="A5" s="333" t="s">
        <v>443</v>
      </c>
      <c r="B5" s="461" t="s">
        <v>332</v>
      </c>
      <c r="C5" s="461"/>
      <c r="D5" s="334" t="s">
        <v>505</v>
      </c>
      <c r="E5" s="335">
        <v>2009</v>
      </c>
      <c r="F5" s="335">
        <v>2010</v>
      </c>
      <c r="G5" s="335">
        <v>2011</v>
      </c>
      <c r="H5" s="335">
        <v>2012</v>
      </c>
      <c r="I5" s="335">
        <v>2013</v>
      </c>
      <c r="J5" s="336">
        <v>2014</v>
      </c>
      <c r="K5" s="336">
        <v>2015</v>
      </c>
      <c r="L5" s="336">
        <v>2016</v>
      </c>
      <c r="M5" s="336">
        <v>2017</v>
      </c>
      <c r="N5" s="337">
        <v>2018</v>
      </c>
    </row>
    <row r="6" spans="1:14" ht="24" customHeight="1">
      <c r="A6" s="330" t="s">
        <v>506</v>
      </c>
      <c r="B6" s="462" t="s">
        <v>507</v>
      </c>
      <c r="C6" s="462"/>
      <c r="D6" s="320">
        <f>SUM(D7+D15+D19+D23)</f>
        <v>9107045</v>
      </c>
      <c r="E6" s="320">
        <f>SUM(E11+E15+E19+E23+D6)-E25-E30</f>
        <v>12740617</v>
      </c>
      <c r="F6" s="320">
        <f aca="true" t="shared" si="0" ref="F6:N6">SUM(F11+F15+F19+F23+E6)-F25-F30</f>
        <v>9834745</v>
      </c>
      <c r="G6" s="320">
        <f t="shared" si="0"/>
        <v>7405606</v>
      </c>
      <c r="H6" s="320">
        <f t="shared" si="0"/>
        <v>5971206</v>
      </c>
      <c r="I6" s="320">
        <f t="shared" si="0"/>
        <v>4836806</v>
      </c>
      <c r="J6" s="320">
        <f t="shared" si="0"/>
        <v>3752406</v>
      </c>
      <c r="K6" s="320">
        <f t="shared" si="0"/>
        <v>2668006</v>
      </c>
      <c r="L6" s="320">
        <f t="shared" si="0"/>
        <v>1768006</v>
      </c>
      <c r="M6" s="320">
        <f t="shared" si="0"/>
        <v>868006</v>
      </c>
      <c r="N6" s="320">
        <f t="shared" si="0"/>
        <v>0</v>
      </c>
    </row>
    <row r="7" spans="1:14" s="126" customFormat="1" ht="42.75" customHeight="1">
      <c r="A7" s="331" t="s">
        <v>508</v>
      </c>
      <c r="B7" s="455" t="s">
        <v>509</v>
      </c>
      <c r="C7" s="455"/>
      <c r="D7" s="321">
        <f>SUM(D8:D10)</f>
        <v>7014786</v>
      </c>
      <c r="E7" s="322"/>
      <c r="F7" s="322"/>
      <c r="G7" s="322"/>
      <c r="H7" s="322"/>
      <c r="I7" s="322"/>
      <c r="J7" s="322"/>
      <c r="K7" s="322"/>
      <c r="L7" s="322"/>
      <c r="M7" s="322"/>
      <c r="N7" s="323"/>
    </row>
    <row r="8" spans="1:14" ht="15.75">
      <c r="A8" s="331" t="s">
        <v>510</v>
      </c>
      <c r="B8" s="455" t="s">
        <v>511</v>
      </c>
      <c r="C8" s="455"/>
      <c r="D8" s="321">
        <v>772468</v>
      </c>
      <c r="E8" s="322"/>
      <c r="F8" s="322"/>
      <c r="G8" s="322"/>
      <c r="H8" s="322"/>
      <c r="I8" s="322"/>
      <c r="J8" s="322"/>
      <c r="K8" s="322"/>
      <c r="L8" s="322"/>
      <c r="M8" s="322"/>
      <c r="N8" s="323"/>
    </row>
    <row r="9" spans="1:14" s="127" customFormat="1" ht="19.5" customHeight="1">
      <c r="A9" s="331" t="s">
        <v>512</v>
      </c>
      <c r="B9" s="455" t="s">
        <v>513</v>
      </c>
      <c r="C9" s="455"/>
      <c r="D9" s="321">
        <v>6242318</v>
      </c>
      <c r="E9" s="324"/>
      <c r="F9" s="322"/>
      <c r="G9" s="322"/>
      <c r="H9" s="322"/>
      <c r="I9" s="322"/>
      <c r="J9" s="322"/>
      <c r="K9" s="322"/>
      <c r="L9" s="322"/>
      <c r="M9" s="322"/>
      <c r="N9" s="323"/>
    </row>
    <row r="10" spans="1:14" ht="22.5" customHeight="1">
      <c r="A10" s="331" t="s">
        <v>514</v>
      </c>
      <c r="B10" s="455" t="s">
        <v>515</v>
      </c>
      <c r="C10" s="455"/>
      <c r="D10" s="321"/>
      <c r="E10" s="322"/>
      <c r="F10" s="322"/>
      <c r="G10" s="322"/>
      <c r="H10" s="322"/>
      <c r="I10" s="322"/>
      <c r="J10" s="322"/>
      <c r="K10" s="322"/>
      <c r="L10" s="322"/>
      <c r="M10" s="322"/>
      <c r="N10" s="323"/>
    </row>
    <row r="11" spans="1:14" ht="22.5" customHeight="1">
      <c r="A11" s="331" t="s">
        <v>516</v>
      </c>
      <c r="B11" s="455" t="s">
        <v>517</v>
      </c>
      <c r="C11" s="455"/>
      <c r="D11" s="322"/>
      <c r="E11" s="321">
        <f>SUM(E12:E13)</f>
        <v>5970000</v>
      </c>
      <c r="F11" s="322"/>
      <c r="G11" s="322"/>
      <c r="H11" s="322"/>
      <c r="I11" s="322"/>
      <c r="J11" s="322"/>
      <c r="K11" s="322"/>
      <c r="L11" s="322"/>
      <c r="M11" s="322"/>
      <c r="N11" s="323"/>
    </row>
    <row r="12" spans="1:14" ht="22.5" customHeight="1">
      <c r="A12" s="331" t="s">
        <v>518</v>
      </c>
      <c r="B12" s="455" t="s">
        <v>511</v>
      </c>
      <c r="C12" s="455"/>
      <c r="D12" s="322"/>
      <c r="E12" s="321">
        <v>1400000</v>
      </c>
      <c r="F12" s="322"/>
      <c r="G12" s="322"/>
      <c r="H12" s="322"/>
      <c r="I12" s="322"/>
      <c r="J12" s="322"/>
      <c r="K12" s="322"/>
      <c r="L12" s="322"/>
      <c r="M12" s="322"/>
      <c r="N12" s="323"/>
    </row>
    <row r="13" spans="1:14" ht="22.5" customHeight="1">
      <c r="A13" s="331" t="s">
        <v>519</v>
      </c>
      <c r="B13" s="455" t="s">
        <v>513</v>
      </c>
      <c r="C13" s="455"/>
      <c r="D13" s="322"/>
      <c r="E13" s="321">
        <v>4570000</v>
      </c>
      <c r="F13" s="322"/>
      <c r="G13" s="322"/>
      <c r="H13" s="322"/>
      <c r="I13" s="322"/>
      <c r="J13" s="322"/>
      <c r="K13" s="322"/>
      <c r="L13" s="322"/>
      <c r="M13" s="322"/>
      <c r="N13" s="323"/>
    </row>
    <row r="14" spans="1:14" ht="22.5" customHeight="1">
      <c r="A14" s="331" t="s">
        <v>520</v>
      </c>
      <c r="B14" s="455" t="s">
        <v>515</v>
      </c>
      <c r="C14" s="455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3"/>
    </row>
    <row r="15" spans="1:14" ht="22.5" customHeight="1">
      <c r="A15" s="331" t="s">
        <v>521</v>
      </c>
      <c r="B15" s="455" t="s">
        <v>522</v>
      </c>
      <c r="C15" s="455"/>
      <c r="D15" s="321">
        <f>SUM(D16:D18)</f>
        <v>2092259</v>
      </c>
      <c r="E15" s="322"/>
      <c r="F15" s="322"/>
      <c r="G15" s="322"/>
      <c r="H15" s="322"/>
      <c r="I15" s="322"/>
      <c r="J15" s="322"/>
      <c r="K15" s="322"/>
      <c r="L15" s="322"/>
      <c r="M15" s="322"/>
      <c r="N15" s="323"/>
    </row>
    <row r="16" spans="1:14" ht="22.5" customHeight="1">
      <c r="A16" s="331" t="s">
        <v>523</v>
      </c>
      <c r="B16" s="455" t="s">
        <v>511</v>
      </c>
      <c r="C16" s="455"/>
      <c r="D16" s="321">
        <v>2092259</v>
      </c>
      <c r="E16" s="322"/>
      <c r="F16" s="322"/>
      <c r="G16" s="322"/>
      <c r="H16" s="322"/>
      <c r="I16" s="322"/>
      <c r="J16" s="322"/>
      <c r="K16" s="322"/>
      <c r="L16" s="322"/>
      <c r="M16" s="322"/>
      <c r="N16" s="323"/>
    </row>
    <row r="17" spans="1:14" ht="22.5" customHeight="1">
      <c r="A17" s="331" t="s">
        <v>524</v>
      </c>
      <c r="B17" s="455" t="s">
        <v>513</v>
      </c>
      <c r="C17" s="455"/>
      <c r="D17" s="322" t="s">
        <v>525</v>
      </c>
      <c r="E17" s="322"/>
      <c r="F17" s="322"/>
      <c r="G17" s="322"/>
      <c r="H17" s="322"/>
      <c r="I17" s="322"/>
      <c r="J17" s="322"/>
      <c r="K17" s="322"/>
      <c r="L17" s="322"/>
      <c r="M17" s="322"/>
      <c r="N17" s="323"/>
    </row>
    <row r="18" spans="1:14" ht="22.5" customHeight="1">
      <c r="A18" s="331" t="s">
        <v>526</v>
      </c>
      <c r="B18" s="455" t="s">
        <v>515</v>
      </c>
      <c r="C18" s="455"/>
      <c r="D18" s="322" t="s">
        <v>525</v>
      </c>
      <c r="E18" s="322"/>
      <c r="F18" s="322"/>
      <c r="G18" s="322"/>
      <c r="H18" s="322"/>
      <c r="I18" s="322"/>
      <c r="J18" s="322"/>
      <c r="K18" s="322"/>
      <c r="L18" s="322"/>
      <c r="M18" s="322"/>
      <c r="N18" s="323"/>
    </row>
    <row r="19" spans="1:14" ht="22.5" customHeight="1">
      <c r="A19" s="331" t="s">
        <v>527</v>
      </c>
      <c r="B19" s="455" t="s">
        <v>528</v>
      </c>
      <c r="C19" s="455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3"/>
    </row>
    <row r="20" spans="1:14" ht="22.5" customHeight="1">
      <c r="A20" s="331" t="s">
        <v>529</v>
      </c>
      <c r="B20" s="455" t="s">
        <v>530</v>
      </c>
      <c r="C20" s="455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3"/>
    </row>
    <row r="21" spans="1:14" ht="15.75">
      <c r="A21" s="331" t="s">
        <v>531</v>
      </c>
      <c r="B21" s="455" t="s">
        <v>513</v>
      </c>
      <c r="C21" s="455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3"/>
    </row>
    <row r="22" spans="1:14" ht="15.75">
      <c r="A22" s="331" t="s">
        <v>532</v>
      </c>
      <c r="B22" s="455" t="s">
        <v>515</v>
      </c>
      <c r="C22" s="455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3"/>
    </row>
    <row r="23" spans="1:14" ht="27" customHeight="1">
      <c r="A23" s="331" t="s">
        <v>533</v>
      </c>
      <c r="B23" s="455" t="s">
        <v>534</v>
      </c>
      <c r="C23" s="455"/>
      <c r="D23" s="321"/>
      <c r="E23" s="322"/>
      <c r="F23" s="322"/>
      <c r="G23" s="322"/>
      <c r="H23" s="322"/>
      <c r="I23" s="322"/>
      <c r="J23" s="322"/>
      <c r="K23" s="322"/>
      <c r="L23" s="322"/>
      <c r="M23" s="322"/>
      <c r="N23" s="323"/>
    </row>
    <row r="24" spans="1:14" ht="15.75">
      <c r="A24" s="332" t="s">
        <v>535</v>
      </c>
      <c r="B24" s="456" t="s">
        <v>536</v>
      </c>
      <c r="C24" s="456"/>
      <c r="D24" s="325"/>
      <c r="E24" s="326">
        <f aca="true" t="shared" si="1" ref="E24:N24">SUM(E25+E30+E35+E36)</f>
        <v>2736428</v>
      </c>
      <c r="F24" s="326">
        <f t="shared" si="1"/>
        <v>3299309</v>
      </c>
      <c r="G24" s="326">
        <f t="shared" si="1"/>
        <v>2709698</v>
      </c>
      <c r="H24" s="326">
        <f t="shared" si="1"/>
        <v>1674400</v>
      </c>
      <c r="I24" s="326">
        <f t="shared" si="1"/>
        <v>1356400</v>
      </c>
      <c r="J24" s="326">
        <f t="shared" si="1"/>
        <v>1284400</v>
      </c>
      <c r="K24" s="326">
        <f t="shared" si="1"/>
        <v>1264400</v>
      </c>
      <c r="L24" s="326">
        <f t="shared" si="1"/>
        <v>1070000</v>
      </c>
      <c r="M24" s="326">
        <f t="shared" si="1"/>
        <v>1070000</v>
      </c>
      <c r="N24" s="326">
        <f t="shared" si="1"/>
        <v>1018006</v>
      </c>
    </row>
    <row r="25" spans="1:14" ht="15.75">
      <c r="A25" s="331" t="s">
        <v>537</v>
      </c>
      <c r="B25" s="455" t="s">
        <v>538</v>
      </c>
      <c r="C25" s="455"/>
      <c r="D25" s="322"/>
      <c r="E25" s="321">
        <f aca="true" t="shared" si="2" ref="E25:N25">SUM(E26:E29)</f>
        <v>1637668</v>
      </c>
      <c r="F25" s="321">
        <f t="shared" si="2"/>
        <v>2207112</v>
      </c>
      <c r="G25" s="321">
        <f t="shared" si="2"/>
        <v>1734400</v>
      </c>
      <c r="H25" s="321">
        <f t="shared" si="2"/>
        <v>1434400</v>
      </c>
      <c r="I25" s="321">
        <f t="shared" si="2"/>
        <v>1134400</v>
      </c>
      <c r="J25" s="321">
        <f t="shared" si="2"/>
        <v>1084400</v>
      </c>
      <c r="K25" s="321">
        <f t="shared" si="2"/>
        <v>1084400</v>
      </c>
      <c r="L25" s="321">
        <f t="shared" si="2"/>
        <v>900000</v>
      </c>
      <c r="M25" s="321">
        <f t="shared" si="2"/>
        <v>900000</v>
      </c>
      <c r="N25" s="327">
        <f t="shared" si="2"/>
        <v>868006</v>
      </c>
    </row>
    <row r="26" spans="1:14" ht="15.75">
      <c r="A26" s="331" t="s">
        <v>539</v>
      </c>
      <c r="B26" s="455" t="s">
        <v>540</v>
      </c>
      <c r="C26" s="455"/>
      <c r="D26" s="322"/>
      <c r="E26" s="321">
        <v>1503268</v>
      </c>
      <c r="F26" s="321">
        <v>2072712</v>
      </c>
      <c r="G26" s="321">
        <v>1600000</v>
      </c>
      <c r="H26" s="321">
        <v>1300000</v>
      </c>
      <c r="I26" s="321">
        <v>1000000</v>
      </c>
      <c r="J26" s="321">
        <v>950000</v>
      </c>
      <c r="K26" s="321">
        <v>950000</v>
      </c>
      <c r="L26" s="321">
        <v>900000</v>
      </c>
      <c r="M26" s="321">
        <v>900000</v>
      </c>
      <c r="N26" s="327">
        <v>868006</v>
      </c>
    </row>
    <row r="27" spans="1:14" ht="15.75">
      <c r="A27" s="331" t="s">
        <v>541</v>
      </c>
      <c r="B27" s="455" t="s">
        <v>542</v>
      </c>
      <c r="C27" s="455"/>
      <c r="D27" s="322"/>
      <c r="E27" s="321">
        <v>134400</v>
      </c>
      <c r="F27" s="321">
        <v>134400</v>
      </c>
      <c r="G27" s="321">
        <v>134400</v>
      </c>
      <c r="H27" s="321">
        <v>134400</v>
      </c>
      <c r="I27" s="321">
        <v>134400</v>
      </c>
      <c r="J27" s="321">
        <v>134400</v>
      </c>
      <c r="K27" s="321">
        <v>134400</v>
      </c>
      <c r="L27" s="321">
        <v>0</v>
      </c>
      <c r="M27" s="322" t="s">
        <v>525</v>
      </c>
      <c r="N27" s="323" t="s">
        <v>525</v>
      </c>
    </row>
    <row r="28" spans="1:14" ht="15.75">
      <c r="A28" s="331" t="s">
        <v>543</v>
      </c>
      <c r="B28" s="455" t="s">
        <v>544</v>
      </c>
      <c r="C28" s="455"/>
      <c r="D28" s="322"/>
      <c r="E28" s="322" t="s">
        <v>545</v>
      </c>
      <c r="F28" s="321"/>
      <c r="G28" s="321"/>
      <c r="H28" s="321"/>
      <c r="I28" s="321"/>
      <c r="J28" s="321"/>
      <c r="K28" s="321"/>
      <c r="L28" s="321"/>
      <c r="M28" s="322"/>
      <c r="N28" s="323"/>
    </row>
    <row r="29" spans="1:14" ht="15.75">
      <c r="A29" s="331" t="s">
        <v>546</v>
      </c>
      <c r="B29" s="455" t="s">
        <v>547</v>
      </c>
      <c r="C29" s="455"/>
      <c r="D29" s="322"/>
      <c r="E29" s="322" t="s">
        <v>545</v>
      </c>
      <c r="F29" s="321"/>
      <c r="G29" s="321"/>
      <c r="H29" s="321"/>
      <c r="I29" s="321"/>
      <c r="J29" s="321"/>
      <c r="K29" s="321"/>
      <c r="L29" s="321"/>
      <c r="M29" s="322"/>
      <c r="N29" s="323"/>
    </row>
    <row r="30" spans="1:14" ht="15.75">
      <c r="A30" s="331" t="s">
        <v>548</v>
      </c>
      <c r="B30" s="455" t="s">
        <v>549</v>
      </c>
      <c r="C30" s="455"/>
      <c r="D30" s="322"/>
      <c r="E30" s="321">
        <v>698760</v>
      </c>
      <c r="F30" s="321">
        <v>698760</v>
      </c>
      <c r="G30" s="321">
        <v>694739</v>
      </c>
      <c r="H30" s="321">
        <v>0</v>
      </c>
      <c r="I30" s="321">
        <v>0</v>
      </c>
      <c r="J30" s="321">
        <v>0</v>
      </c>
      <c r="K30" s="321">
        <v>0</v>
      </c>
      <c r="L30" s="321">
        <v>0</v>
      </c>
      <c r="M30" s="322" t="s">
        <v>525</v>
      </c>
      <c r="N30" s="323" t="s">
        <v>525</v>
      </c>
    </row>
    <row r="31" spans="1:14" ht="15.75">
      <c r="A31" s="331" t="s">
        <v>550</v>
      </c>
      <c r="B31" s="455" t="s">
        <v>540</v>
      </c>
      <c r="C31" s="455"/>
      <c r="D31" s="322"/>
      <c r="E31" s="322" t="s">
        <v>525</v>
      </c>
      <c r="F31" s="321"/>
      <c r="G31" s="321"/>
      <c r="H31" s="321"/>
      <c r="I31" s="321"/>
      <c r="J31" s="321"/>
      <c r="K31" s="321"/>
      <c r="L31" s="321"/>
      <c r="M31" s="322"/>
      <c r="N31" s="323"/>
    </row>
    <row r="32" spans="1:14" ht="15.75">
      <c r="A32" s="331" t="s">
        <v>551</v>
      </c>
      <c r="B32" s="455" t="s">
        <v>542</v>
      </c>
      <c r="C32" s="455"/>
      <c r="D32" s="322"/>
      <c r="E32" s="321">
        <v>698760</v>
      </c>
      <c r="F32" s="321">
        <v>698760</v>
      </c>
      <c r="G32" s="321">
        <v>694739</v>
      </c>
      <c r="H32" s="321">
        <v>0</v>
      </c>
      <c r="I32" s="321"/>
      <c r="J32" s="321"/>
      <c r="K32" s="321"/>
      <c r="L32" s="321"/>
      <c r="M32" s="322"/>
      <c r="N32" s="323"/>
    </row>
    <row r="33" spans="1:14" ht="15.75">
      <c r="A33" s="331" t="s">
        <v>552</v>
      </c>
      <c r="B33" s="455" t="s">
        <v>544</v>
      </c>
      <c r="C33" s="455"/>
      <c r="D33" s="322"/>
      <c r="E33" s="322" t="s">
        <v>545</v>
      </c>
      <c r="F33" s="321"/>
      <c r="G33" s="321"/>
      <c r="H33" s="321"/>
      <c r="I33" s="321"/>
      <c r="J33" s="321"/>
      <c r="K33" s="321"/>
      <c r="L33" s="321"/>
      <c r="M33" s="322"/>
      <c r="N33" s="323"/>
    </row>
    <row r="34" spans="1:14" ht="15.75">
      <c r="A34" s="331" t="s">
        <v>553</v>
      </c>
      <c r="B34" s="455" t="s">
        <v>547</v>
      </c>
      <c r="C34" s="455"/>
      <c r="D34" s="322"/>
      <c r="E34" s="322" t="s">
        <v>545</v>
      </c>
      <c r="F34" s="321"/>
      <c r="G34" s="321"/>
      <c r="H34" s="321"/>
      <c r="I34" s="321"/>
      <c r="J34" s="321"/>
      <c r="K34" s="321"/>
      <c r="L34" s="321"/>
      <c r="M34" s="322"/>
      <c r="N34" s="323"/>
    </row>
    <row r="35" spans="1:14" ht="15.75">
      <c r="A35" s="331" t="s">
        <v>554</v>
      </c>
      <c r="B35" s="455" t="s">
        <v>555</v>
      </c>
      <c r="C35" s="455"/>
      <c r="D35" s="322"/>
      <c r="E35" s="321">
        <v>345600</v>
      </c>
      <c r="F35" s="321">
        <v>359825</v>
      </c>
      <c r="G35" s="321">
        <v>267736</v>
      </c>
      <c r="H35" s="321">
        <v>240000</v>
      </c>
      <c r="I35" s="321">
        <v>222000</v>
      </c>
      <c r="J35" s="321">
        <v>200000</v>
      </c>
      <c r="K35" s="321">
        <v>180000</v>
      </c>
      <c r="L35" s="321">
        <v>170000</v>
      </c>
      <c r="M35" s="321">
        <v>170000</v>
      </c>
      <c r="N35" s="327">
        <v>150000</v>
      </c>
    </row>
    <row r="36" spans="1:14" ht="15.75">
      <c r="A36" s="331" t="s">
        <v>556</v>
      </c>
      <c r="B36" s="455" t="s">
        <v>557</v>
      </c>
      <c r="C36" s="455"/>
      <c r="D36" s="322"/>
      <c r="E36" s="321">
        <v>54400</v>
      </c>
      <c r="F36" s="321">
        <v>33612</v>
      </c>
      <c r="G36" s="321">
        <v>12823</v>
      </c>
      <c r="H36" s="321" t="s">
        <v>525</v>
      </c>
      <c r="I36" s="321">
        <v>0</v>
      </c>
      <c r="J36" s="321"/>
      <c r="K36" s="321"/>
      <c r="L36" s="321"/>
      <c r="M36" s="322"/>
      <c r="N36" s="323"/>
    </row>
    <row r="37" spans="1:14" ht="15.75">
      <c r="A37" s="332" t="s">
        <v>558</v>
      </c>
      <c r="B37" s="456" t="s">
        <v>559</v>
      </c>
      <c r="C37" s="456"/>
      <c r="D37" s="326">
        <v>33662920</v>
      </c>
      <c r="E37" s="326">
        <v>33593400</v>
      </c>
      <c r="F37" s="326">
        <v>37600000</v>
      </c>
      <c r="G37" s="326">
        <v>38750000</v>
      </c>
      <c r="H37" s="326">
        <v>38880000</v>
      </c>
      <c r="I37" s="326">
        <v>38200000</v>
      </c>
      <c r="J37" s="326">
        <v>38450000</v>
      </c>
      <c r="K37" s="326">
        <v>38920000</v>
      </c>
      <c r="L37" s="326">
        <v>38940000</v>
      </c>
      <c r="M37" s="326">
        <v>39100000</v>
      </c>
      <c r="N37" s="328">
        <v>39140000</v>
      </c>
    </row>
    <row r="38" spans="1:14" ht="15.75">
      <c r="A38" s="332" t="s">
        <v>560</v>
      </c>
      <c r="B38" s="456" t="s">
        <v>561</v>
      </c>
      <c r="C38" s="456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9"/>
    </row>
    <row r="39" spans="1:14" ht="19.5" customHeight="1">
      <c r="A39" s="331" t="s">
        <v>562</v>
      </c>
      <c r="B39" s="455" t="s">
        <v>563</v>
      </c>
      <c r="C39" s="455"/>
      <c r="D39" s="322"/>
      <c r="E39" s="322" t="s">
        <v>564</v>
      </c>
      <c r="F39" s="322" t="s">
        <v>565</v>
      </c>
      <c r="G39" s="322" t="s">
        <v>566</v>
      </c>
      <c r="H39" s="322" t="s">
        <v>567</v>
      </c>
      <c r="I39" s="322" t="s">
        <v>568</v>
      </c>
      <c r="J39" s="322" t="s">
        <v>569</v>
      </c>
      <c r="K39" s="322" t="s">
        <v>570</v>
      </c>
      <c r="L39" s="322" t="s">
        <v>571</v>
      </c>
      <c r="M39" s="322" t="s">
        <v>572</v>
      </c>
      <c r="N39" s="322" t="s">
        <v>525</v>
      </c>
    </row>
    <row r="40" spans="1:14" ht="25.5" customHeight="1">
      <c r="A40" s="331" t="s">
        <v>573</v>
      </c>
      <c r="B40" s="455" t="s">
        <v>574</v>
      </c>
      <c r="C40" s="455"/>
      <c r="D40" s="322"/>
      <c r="E40" s="322" t="s">
        <v>575</v>
      </c>
      <c r="F40" s="322"/>
      <c r="G40" s="322"/>
      <c r="H40" s="322"/>
      <c r="I40" s="322"/>
      <c r="J40" s="322"/>
      <c r="K40" s="322"/>
      <c r="L40" s="322"/>
      <c r="M40" s="322"/>
      <c r="N40" s="323"/>
    </row>
    <row r="41" spans="1:14" ht="24.75" customHeight="1">
      <c r="A41" s="331" t="s">
        <v>576</v>
      </c>
      <c r="B41" s="455" t="s">
        <v>577</v>
      </c>
      <c r="C41" s="455"/>
      <c r="D41" s="322"/>
      <c r="E41" s="322" t="s">
        <v>578</v>
      </c>
      <c r="F41" s="322" t="s">
        <v>579</v>
      </c>
      <c r="G41" s="322" t="s">
        <v>580</v>
      </c>
      <c r="H41" s="322" t="s">
        <v>581</v>
      </c>
      <c r="I41" s="322" t="s">
        <v>582</v>
      </c>
      <c r="J41" s="322" t="s">
        <v>583</v>
      </c>
      <c r="K41" s="322" t="s">
        <v>584</v>
      </c>
      <c r="L41" s="322" t="s">
        <v>585</v>
      </c>
      <c r="M41" s="322" t="s">
        <v>586</v>
      </c>
      <c r="N41" s="322" t="s">
        <v>587</v>
      </c>
    </row>
    <row r="42" spans="1:14" ht="42.75" customHeight="1">
      <c r="A42" s="331" t="s">
        <v>588</v>
      </c>
      <c r="B42" s="455" t="s">
        <v>589</v>
      </c>
      <c r="C42" s="455"/>
      <c r="D42" s="322"/>
      <c r="E42" s="322" t="s">
        <v>590</v>
      </c>
      <c r="F42" s="322"/>
      <c r="G42" s="322"/>
      <c r="H42" s="322"/>
      <c r="I42" s="322"/>
      <c r="J42" s="322"/>
      <c r="K42" s="322"/>
      <c r="L42" s="322"/>
      <c r="M42" s="322"/>
      <c r="N42" s="323"/>
    </row>
    <row r="43" ht="15.75">
      <c r="B43" s="319" t="s">
        <v>591</v>
      </c>
    </row>
  </sheetData>
  <sheetProtection/>
  <mergeCells count="41">
    <mergeCell ref="B8:C8"/>
    <mergeCell ref="K1:M2"/>
    <mergeCell ref="A3:N3"/>
    <mergeCell ref="E4:N4"/>
    <mergeCell ref="B5:C5"/>
    <mergeCell ref="B6:C6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38:C38"/>
  </mergeCells>
  <printOptions horizontalCentered="1"/>
  <pageMargins left="0.7874015748031497" right="0.7874015748031497" top="0.7086614173228347" bottom="0.6692913385826772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4"/>
  <sheetViews>
    <sheetView showGridLines="0" zoomScalePageLayoutView="0" workbookViewId="0" topLeftCell="A394">
      <selection activeCell="E342" sqref="E342"/>
    </sheetView>
  </sheetViews>
  <sheetFormatPr defaultColWidth="9.00390625" defaultRowHeight="12.75"/>
  <cols>
    <col min="1" max="1" width="8.75390625" style="34" customWidth="1"/>
    <col min="2" max="2" width="9.75390625" style="34" customWidth="1"/>
    <col min="3" max="3" width="7.25390625" style="34" customWidth="1"/>
    <col min="4" max="4" width="49.125" style="34" customWidth="1"/>
    <col min="5" max="5" width="22.00390625" style="34" customWidth="1"/>
    <col min="6" max="16384" width="9.125" style="34" customWidth="1"/>
  </cols>
  <sheetData>
    <row r="1" ht="92.25" customHeight="1">
      <c r="E1" s="341" t="s">
        <v>593</v>
      </c>
    </row>
    <row r="2" ht="15.75">
      <c r="E2" s="341"/>
    </row>
    <row r="3" spans="1:5" ht="15.75">
      <c r="A3" s="342"/>
      <c r="B3" s="342"/>
      <c r="C3" s="342"/>
      <c r="D3" s="342"/>
      <c r="E3" s="342"/>
    </row>
    <row r="4" spans="1:5" ht="27.75" customHeight="1">
      <c r="A4" s="343" t="s">
        <v>369</v>
      </c>
      <c r="B4" s="343"/>
      <c r="C4" s="343"/>
      <c r="D4" s="343"/>
      <c r="E4" s="343"/>
    </row>
    <row r="5" ht="15.75">
      <c r="E5" s="37" t="s">
        <v>0</v>
      </c>
    </row>
    <row r="6" spans="1:5" s="39" customFormat="1" ht="30.75" customHeight="1">
      <c r="A6" s="5" t="s">
        <v>1</v>
      </c>
      <c r="B6" s="5" t="s">
        <v>2</v>
      </c>
      <c r="C6" s="5" t="s">
        <v>3</v>
      </c>
      <c r="D6" s="5" t="s">
        <v>90</v>
      </c>
      <c r="E6" s="38" t="s">
        <v>91</v>
      </c>
    </row>
    <row r="7" spans="1:5" s="41" customFormat="1" ht="11.25">
      <c r="A7" s="40">
        <v>1</v>
      </c>
      <c r="B7" s="40">
        <v>2</v>
      </c>
      <c r="C7" s="40">
        <v>3</v>
      </c>
      <c r="D7" s="40">
        <v>4</v>
      </c>
      <c r="E7" s="40">
        <v>5</v>
      </c>
    </row>
    <row r="8" spans="1:5" ht="18" customHeight="1">
      <c r="A8" s="213" t="s">
        <v>92</v>
      </c>
      <c r="B8" s="216"/>
      <c r="C8" s="216"/>
      <c r="D8" s="214" t="s">
        <v>93</v>
      </c>
      <c r="E8" s="193">
        <f>SUM(E11+E9)</f>
        <v>1805000</v>
      </c>
    </row>
    <row r="9" spans="1:5" ht="18" customHeight="1">
      <c r="A9" s="153"/>
      <c r="B9" s="150">
        <v>60016</v>
      </c>
      <c r="C9" s="150"/>
      <c r="D9" s="151" t="s">
        <v>94</v>
      </c>
      <c r="E9" s="194">
        <f>SUM(E10:E10)</f>
        <v>512000</v>
      </c>
    </row>
    <row r="10" spans="1:5" ht="18" customHeight="1">
      <c r="A10" s="153"/>
      <c r="B10" s="150"/>
      <c r="C10" s="135">
        <v>6050</v>
      </c>
      <c r="D10" s="137" t="s">
        <v>95</v>
      </c>
      <c r="E10" s="195">
        <v>512000</v>
      </c>
    </row>
    <row r="11" spans="1:5" ht="18.75" customHeight="1">
      <c r="A11" s="150"/>
      <c r="B11" s="153" t="s">
        <v>96</v>
      </c>
      <c r="C11" s="150"/>
      <c r="D11" s="151" t="s">
        <v>75</v>
      </c>
      <c r="E11" s="196">
        <f>SUM(E12:E16)</f>
        <v>1293000</v>
      </c>
    </row>
    <row r="12" spans="1:5" ht="18.75" customHeight="1">
      <c r="A12" s="150"/>
      <c r="B12" s="153"/>
      <c r="C12" s="135">
        <v>4170</v>
      </c>
      <c r="D12" s="217" t="s">
        <v>97</v>
      </c>
      <c r="E12" s="195">
        <v>10000</v>
      </c>
    </row>
    <row r="13" spans="1:5" ht="18.75" customHeight="1">
      <c r="A13" s="135"/>
      <c r="B13" s="135"/>
      <c r="C13" s="135">
        <v>4210</v>
      </c>
      <c r="D13" s="137" t="s">
        <v>98</v>
      </c>
      <c r="E13" s="195">
        <v>63000</v>
      </c>
    </row>
    <row r="14" spans="1:5" ht="18.75" customHeight="1">
      <c r="A14" s="135"/>
      <c r="B14" s="135"/>
      <c r="C14" s="135">
        <v>4270</v>
      </c>
      <c r="D14" s="137" t="s">
        <v>99</v>
      </c>
      <c r="E14" s="195">
        <v>410000</v>
      </c>
    </row>
    <row r="15" spans="1:5" ht="18.75" customHeight="1">
      <c r="A15" s="135"/>
      <c r="B15" s="135"/>
      <c r="C15" s="135">
        <v>4300</v>
      </c>
      <c r="D15" s="137" t="s">
        <v>100</v>
      </c>
      <c r="E15" s="195">
        <v>80000</v>
      </c>
    </row>
    <row r="16" spans="1:5" ht="18.75" customHeight="1">
      <c r="A16" s="135"/>
      <c r="B16" s="135"/>
      <c r="C16" s="135">
        <v>6050</v>
      </c>
      <c r="D16" s="137" t="s">
        <v>95</v>
      </c>
      <c r="E16" s="195">
        <v>730000</v>
      </c>
    </row>
    <row r="17" spans="1:5" ht="32.25" customHeight="1">
      <c r="A17" s="216">
        <v>700</v>
      </c>
      <c r="B17" s="216"/>
      <c r="C17" s="216"/>
      <c r="D17" s="214" t="s">
        <v>6</v>
      </c>
      <c r="E17" s="193">
        <f>SUM(E18)</f>
        <v>774000</v>
      </c>
    </row>
    <row r="18" spans="1:5" ht="18.75" customHeight="1">
      <c r="A18" s="132"/>
      <c r="B18" s="132">
        <v>70005</v>
      </c>
      <c r="C18" s="132"/>
      <c r="D18" s="133" t="s">
        <v>7</v>
      </c>
      <c r="E18" s="196">
        <f>SUM(E19:E25)</f>
        <v>774000</v>
      </c>
    </row>
    <row r="19" spans="1:5" ht="31.5">
      <c r="A19" s="132"/>
      <c r="B19" s="132"/>
      <c r="C19" s="147">
        <v>2650</v>
      </c>
      <c r="D19" s="145" t="s">
        <v>101</v>
      </c>
      <c r="E19" s="195">
        <v>290000</v>
      </c>
    </row>
    <row r="20" spans="1:5" ht="32.25" customHeight="1">
      <c r="A20" s="135"/>
      <c r="B20" s="135"/>
      <c r="C20" s="135">
        <v>4170</v>
      </c>
      <c r="D20" s="217" t="s">
        <v>97</v>
      </c>
      <c r="E20" s="195">
        <v>3000</v>
      </c>
    </row>
    <row r="21" spans="1:5" ht="15.75">
      <c r="A21" s="135"/>
      <c r="B21" s="135"/>
      <c r="C21" s="135">
        <v>4300</v>
      </c>
      <c r="D21" s="137" t="s">
        <v>100</v>
      </c>
      <c r="E21" s="195">
        <v>66000</v>
      </c>
    </row>
    <row r="22" spans="1:5" ht="15.75">
      <c r="A22" s="132"/>
      <c r="B22" s="132"/>
      <c r="C22" s="147">
        <v>4430</v>
      </c>
      <c r="D22" s="145" t="s">
        <v>102</v>
      </c>
      <c r="E22" s="195">
        <v>15000</v>
      </c>
    </row>
    <row r="23" spans="1:5" ht="15.75">
      <c r="A23" s="135"/>
      <c r="B23" s="135"/>
      <c r="C23" s="135">
        <v>4530</v>
      </c>
      <c r="D23" s="137" t="s">
        <v>103</v>
      </c>
      <c r="E23" s="195">
        <v>50000</v>
      </c>
    </row>
    <row r="24" spans="1:5" ht="31.5">
      <c r="A24" s="135"/>
      <c r="B24" s="135"/>
      <c r="C24" s="135">
        <v>4590</v>
      </c>
      <c r="D24" s="137" t="s">
        <v>104</v>
      </c>
      <c r="E24" s="195">
        <v>100000</v>
      </c>
    </row>
    <row r="25" spans="1:5" ht="15.75">
      <c r="A25" s="135"/>
      <c r="B25" s="135"/>
      <c r="C25" s="135">
        <v>6050</v>
      </c>
      <c r="D25" s="137" t="s">
        <v>95</v>
      </c>
      <c r="E25" s="195">
        <v>250000</v>
      </c>
    </row>
    <row r="26" spans="1:5" ht="15.75">
      <c r="A26" s="216">
        <v>710</v>
      </c>
      <c r="B26" s="216"/>
      <c r="C26" s="213"/>
      <c r="D26" s="214" t="s">
        <v>16</v>
      </c>
      <c r="E26" s="193">
        <f>SUM(E27+E31+E33)</f>
        <v>299989</v>
      </c>
    </row>
    <row r="27" spans="1:5" ht="15.75">
      <c r="A27" s="150"/>
      <c r="B27" s="150">
        <v>71004</v>
      </c>
      <c r="C27" s="153"/>
      <c r="D27" s="151" t="s">
        <v>105</v>
      </c>
      <c r="E27" s="194">
        <f>SUM(E28:E30)</f>
        <v>74500</v>
      </c>
    </row>
    <row r="28" spans="1:5" ht="15.75">
      <c r="A28" s="135"/>
      <c r="B28" s="135"/>
      <c r="C28" s="136" t="s">
        <v>106</v>
      </c>
      <c r="D28" s="217" t="s">
        <v>97</v>
      </c>
      <c r="E28" s="195">
        <v>33000</v>
      </c>
    </row>
    <row r="29" spans="1:5" ht="15.75">
      <c r="A29" s="135"/>
      <c r="B29" s="135"/>
      <c r="C29" s="136" t="s">
        <v>107</v>
      </c>
      <c r="D29" s="137" t="s">
        <v>100</v>
      </c>
      <c r="E29" s="195">
        <v>38000</v>
      </c>
    </row>
    <row r="30" spans="1:5" ht="15.75">
      <c r="A30" s="135"/>
      <c r="B30" s="135"/>
      <c r="C30" s="136" t="s">
        <v>108</v>
      </c>
      <c r="D30" s="137" t="s">
        <v>102</v>
      </c>
      <c r="E30" s="195">
        <v>3500</v>
      </c>
    </row>
    <row r="31" spans="1:5" ht="15.75">
      <c r="A31" s="132"/>
      <c r="B31" s="132">
        <v>71014</v>
      </c>
      <c r="C31" s="132"/>
      <c r="D31" s="133" t="s">
        <v>109</v>
      </c>
      <c r="E31" s="196">
        <f>SUM(E32:E32)</f>
        <v>35000</v>
      </c>
    </row>
    <row r="32" spans="1:5" ht="15.75">
      <c r="A32" s="147"/>
      <c r="B32" s="147"/>
      <c r="C32" s="148">
        <v>4300</v>
      </c>
      <c r="D32" s="145" t="s">
        <v>100</v>
      </c>
      <c r="E32" s="195">
        <v>35000</v>
      </c>
    </row>
    <row r="33" spans="1:5" ht="15.75">
      <c r="A33" s="132"/>
      <c r="B33" s="132">
        <v>71035</v>
      </c>
      <c r="C33" s="143"/>
      <c r="D33" s="133" t="s">
        <v>17</v>
      </c>
      <c r="E33" s="196">
        <f>SUM(E34:E52)</f>
        <v>190489</v>
      </c>
    </row>
    <row r="34" spans="1:5" ht="15.75">
      <c r="A34" s="147"/>
      <c r="B34" s="147"/>
      <c r="C34" s="148">
        <v>3020</v>
      </c>
      <c r="D34" s="145" t="s">
        <v>110</v>
      </c>
      <c r="E34" s="195">
        <v>2100</v>
      </c>
    </row>
    <row r="35" spans="1:5" ht="15.75">
      <c r="A35" s="147"/>
      <c r="B35" s="147"/>
      <c r="C35" s="148">
        <v>4010</v>
      </c>
      <c r="D35" s="145" t="s">
        <v>111</v>
      </c>
      <c r="E35" s="195">
        <v>103609</v>
      </c>
    </row>
    <row r="36" spans="1:5" ht="15.75">
      <c r="A36" s="147"/>
      <c r="B36" s="147"/>
      <c r="C36" s="148">
        <v>4040</v>
      </c>
      <c r="D36" s="145" t="s">
        <v>112</v>
      </c>
      <c r="E36" s="195">
        <v>8000</v>
      </c>
    </row>
    <row r="37" spans="1:5" ht="15.75">
      <c r="A37" s="147"/>
      <c r="B37" s="147"/>
      <c r="C37" s="148">
        <v>4110</v>
      </c>
      <c r="D37" s="145" t="s">
        <v>113</v>
      </c>
      <c r="E37" s="195">
        <v>16900</v>
      </c>
    </row>
    <row r="38" spans="1:5" ht="15.75">
      <c r="A38" s="147"/>
      <c r="B38" s="147"/>
      <c r="C38" s="148">
        <v>4120</v>
      </c>
      <c r="D38" s="145" t="s">
        <v>114</v>
      </c>
      <c r="E38" s="195">
        <v>2730</v>
      </c>
    </row>
    <row r="39" spans="1:5" ht="15.75">
      <c r="A39" s="147"/>
      <c r="B39" s="147"/>
      <c r="C39" s="148">
        <v>4210</v>
      </c>
      <c r="D39" s="145" t="s">
        <v>98</v>
      </c>
      <c r="E39" s="195">
        <v>8350</v>
      </c>
    </row>
    <row r="40" spans="1:5" ht="15.75">
      <c r="A40" s="147"/>
      <c r="B40" s="147"/>
      <c r="C40" s="148">
        <v>4260</v>
      </c>
      <c r="D40" s="145" t="s">
        <v>115</v>
      </c>
      <c r="E40" s="195">
        <v>29500</v>
      </c>
    </row>
    <row r="41" spans="1:5" ht="15.75">
      <c r="A41" s="147"/>
      <c r="B41" s="147"/>
      <c r="C41" s="148">
        <v>4270</v>
      </c>
      <c r="D41" s="145" t="s">
        <v>99</v>
      </c>
      <c r="E41" s="195">
        <v>500</v>
      </c>
    </row>
    <row r="42" spans="1:5" ht="15.75">
      <c r="A42" s="147"/>
      <c r="B42" s="147"/>
      <c r="C42" s="148">
        <v>4280</v>
      </c>
      <c r="D42" s="145" t="s">
        <v>116</v>
      </c>
      <c r="E42" s="195">
        <v>100</v>
      </c>
    </row>
    <row r="43" spans="1:5" ht="15.75">
      <c r="A43" s="147"/>
      <c r="B43" s="147"/>
      <c r="C43" s="144" t="s">
        <v>117</v>
      </c>
      <c r="D43" s="145" t="s">
        <v>100</v>
      </c>
      <c r="E43" s="195">
        <v>11000</v>
      </c>
    </row>
    <row r="44" spans="1:5" ht="15.75">
      <c r="A44" s="147"/>
      <c r="B44" s="147"/>
      <c r="C44" s="144" t="s">
        <v>118</v>
      </c>
      <c r="D44" s="145" t="s">
        <v>119</v>
      </c>
      <c r="E44" s="195">
        <v>500</v>
      </c>
    </row>
    <row r="45" spans="1:5" ht="31.5">
      <c r="A45" s="147"/>
      <c r="B45" s="147"/>
      <c r="C45" s="144" t="s">
        <v>120</v>
      </c>
      <c r="D45" s="145" t="s">
        <v>121</v>
      </c>
      <c r="E45" s="195">
        <v>800</v>
      </c>
    </row>
    <row r="46" spans="1:5" ht="31.5">
      <c r="A46" s="147"/>
      <c r="B46" s="147"/>
      <c r="C46" s="144" t="s">
        <v>122</v>
      </c>
      <c r="D46" s="145" t="s">
        <v>123</v>
      </c>
      <c r="E46" s="195">
        <v>2000</v>
      </c>
    </row>
    <row r="47" spans="1:5" ht="15.75">
      <c r="A47" s="147"/>
      <c r="B47" s="147"/>
      <c r="C47" s="144" t="s">
        <v>124</v>
      </c>
      <c r="D47" s="145" t="s">
        <v>125</v>
      </c>
      <c r="E47" s="195">
        <v>100</v>
      </c>
    </row>
    <row r="48" spans="1:5" ht="15.75">
      <c r="A48" s="147"/>
      <c r="B48" s="147"/>
      <c r="C48" s="144" t="s">
        <v>108</v>
      </c>
      <c r="D48" s="145" t="s">
        <v>102</v>
      </c>
      <c r="E48" s="195">
        <v>100</v>
      </c>
    </row>
    <row r="49" spans="1:5" ht="31.5">
      <c r="A49" s="147"/>
      <c r="B49" s="147"/>
      <c r="C49" s="144" t="s">
        <v>126</v>
      </c>
      <c r="D49" s="145" t="s">
        <v>127</v>
      </c>
      <c r="E49" s="195">
        <v>3000</v>
      </c>
    </row>
    <row r="50" spans="1:5" ht="31.5">
      <c r="A50" s="147"/>
      <c r="B50" s="147"/>
      <c r="C50" s="144" t="s">
        <v>128</v>
      </c>
      <c r="D50" s="145" t="s">
        <v>129</v>
      </c>
      <c r="E50" s="195">
        <v>200</v>
      </c>
    </row>
    <row r="51" spans="1:5" ht="31.5">
      <c r="A51" s="147"/>
      <c r="B51" s="147"/>
      <c r="C51" s="144" t="s">
        <v>130</v>
      </c>
      <c r="D51" s="145" t="s">
        <v>131</v>
      </c>
      <c r="E51" s="195">
        <v>500</v>
      </c>
    </row>
    <row r="52" spans="1:5" ht="31.5">
      <c r="A52" s="147"/>
      <c r="B52" s="147"/>
      <c r="C52" s="144" t="s">
        <v>132</v>
      </c>
      <c r="D52" s="145" t="s">
        <v>133</v>
      </c>
      <c r="E52" s="195">
        <v>500</v>
      </c>
    </row>
    <row r="53" spans="1:5" ht="15.75">
      <c r="A53" s="216">
        <v>720</v>
      </c>
      <c r="B53" s="216"/>
      <c r="C53" s="213"/>
      <c r="D53" s="214" t="s">
        <v>134</v>
      </c>
      <c r="E53" s="193">
        <f>SUM(E54)</f>
        <v>150000</v>
      </c>
    </row>
    <row r="54" spans="1:5" ht="15.75">
      <c r="A54" s="132"/>
      <c r="B54" s="132">
        <v>72095</v>
      </c>
      <c r="C54" s="218"/>
      <c r="D54" s="133" t="s">
        <v>75</v>
      </c>
      <c r="E54" s="196">
        <f>SUM(E55:E55)</f>
        <v>150000</v>
      </c>
    </row>
    <row r="55" spans="1:5" ht="15.75">
      <c r="A55" s="147"/>
      <c r="B55" s="147"/>
      <c r="C55" s="144" t="s">
        <v>135</v>
      </c>
      <c r="D55" s="137" t="s">
        <v>95</v>
      </c>
      <c r="E55" s="195">
        <v>150000</v>
      </c>
    </row>
    <row r="56" spans="1:5" ht="15.75">
      <c r="A56" s="216">
        <v>750</v>
      </c>
      <c r="B56" s="216"/>
      <c r="C56" s="216"/>
      <c r="D56" s="214" t="s">
        <v>21</v>
      </c>
      <c r="E56" s="193">
        <f>SUM(E57+E74+E82+E105+E107)</f>
        <v>3767884</v>
      </c>
    </row>
    <row r="57" spans="1:5" ht="15.75">
      <c r="A57" s="150"/>
      <c r="B57" s="150">
        <v>75011</v>
      </c>
      <c r="C57" s="150"/>
      <c r="D57" s="151" t="s">
        <v>22</v>
      </c>
      <c r="E57" s="196">
        <f>SUM(E58:E73)</f>
        <v>369140</v>
      </c>
    </row>
    <row r="58" spans="1:5" ht="15.75">
      <c r="A58" s="135"/>
      <c r="B58" s="135"/>
      <c r="C58" s="152">
        <v>3020</v>
      </c>
      <c r="D58" s="145" t="s">
        <v>110</v>
      </c>
      <c r="E58" s="195">
        <v>700</v>
      </c>
    </row>
    <row r="59" spans="1:5" ht="15.75">
      <c r="A59" s="135"/>
      <c r="B59" s="135"/>
      <c r="C59" s="152">
        <v>4010</v>
      </c>
      <c r="D59" s="137" t="s">
        <v>111</v>
      </c>
      <c r="E59" s="195">
        <v>242000</v>
      </c>
    </row>
    <row r="60" spans="1:5" ht="15.75">
      <c r="A60" s="135"/>
      <c r="B60" s="135"/>
      <c r="C60" s="152">
        <v>4040</v>
      </c>
      <c r="D60" s="137" t="s">
        <v>112</v>
      </c>
      <c r="E60" s="195">
        <v>18500</v>
      </c>
    </row>
    <row r="61" spans="1:5" ht="15.75">
      <c r="A61" s="135"/>
      <c r="B61" s="135"/>
      <c r="C61" s="152">
        <v>4110</v>
      </c>
      <c r="D61" s="137" t="s">
        <v>113</v>
      </c>
      <c r="E61" s="195">
        <v>40000</v>
      </c>
    </row>
    <row r="62" spans="1:5" ht="15.75">
      <c r="A62" s="135"/>
      <c r="B62" s="135"/>
      <c r="C62" s="152">
        <v>4120</v>
      </c>
      <c r="D62" s="137" t="s">
        <v>114</v>
      </c>
      <c r="E62" s="195">
        <v>6500</v>
      </c>
    </row>
    <row r="63" spans="1:5" ht="15.75">
      <c r="A63" s="135"/>
      <c r="B63" s="135"/>
      <c r="C63" s="152">
        <v>4210</v>
      </c>
      <c r="D63" s="137" t="s">
        <v>98</v>
      </c>
      <c r="E63" s="195">
        <v>9700</v>
      </c>
    </row>
    <row r="64" spans="1:5" ht="15.75">
      <c r="A64" s="135"/>
      <c r="B64" s="135"/>
      <c r="C64" s="152">
        <v>4260</v>
      </c>
      <c r="D64" s="137" t="s">
        <v>115</v>
      </c>
      <c r="E64" s="195">
        <v>700</v>
      </c>
    </row>
    <row r="65" spans="1:5" ht="15.75">
      <c r="A65" s="135"/>
      <c r="B65" s="135"/>
      <c r="C65" s="152">
        <v>4270</v>
      </c>
      <c r="D65" s="137" t="s">
        <v>99</v>
      </c>
      <c r="E65" s="195">
        <v>3500</v>
      </c>
    </row>
    <row r="66" spans="1:5" ht="15.75">
      <c r="A66" s="135"/>
      <c r="B66" s="135"/>
      <c r="C66" s="152">
        <v>4280</v>
      </c>
      <c r="D66" s="145" t="s">
        <v>116</v>
      </c>
      <c r="E66" s="195">
        <v>200</v>
      </c>
    </row>
    <row r="67" spans="1:5" ht="15.75">
      <c r="A67" s="135"/>
      <c r="B67" s="135"/>
      <c r="C67" s="135">
        <v>4300</v>
      </c>
      <c r="D67" s="137" t="s">
        <v>100</v>
      </c>
      <c r="E67" s="195">
        <v>22500</v>
      </c>
    </row>
    <row r="68" spans="1:5" ht="31.5">
      <c r="A68" s="135"/>
      <c r="B68" s="135"/>
      <c r="C68" s="135">
        <v>4370</v>
      </c>
      <c r="D68" s="145" t="s">
        <v>123</v>
      </c>
      <c r="E68" s="195">
        <v>1200</v>
      </c>
    </row>
    <row r="69" spans="1:5" ht="15.75">
      <c r="A69" s="135"/>
      <c r="B69" s="135"/>
      <c r="C69" s="152">
        <v>4410</v>
      </c>
      <c r="D69" s="137" t="s">
        <v>125</v>
      </c>
      <c r="E69" s="195">
        <v>1000</v>
      </c>
    </row>
    <row r="70" spans="1:5" ht="31.5">
      <c r="A70" s="135"/>
      <c r="B70" s="135"/>
      <c r="C70" s="152">
        <v>4440</v>
      </c>
      <c r="D70" s="137" t="s">
        <v>127</v>
      </c>
      <c r="E70" s="195">
        <v>5740</v>
      </c>
    </row>
    <row r="71" spans="1:5" ht="31.5">
      <c r="A71" s="135"/>
      <c r="B71" s="135"/>
      <c r="C71" s="144" t="s">
        <v>128</v>
      </c>
      <c r="D71" s="145" t="s">
        <v>129</v>
      </c>
      <c r="E71" s="195">
        <v>4000</v>
      </c>
    </row>
    <row r="72" spans="1:5" ht="31.5">
      <c r="A72" s="135"/>
      <c r="B72" s="135"/>
      <c r="C72" s="144" t="s">
        <v>130</v>
      </c>
      <c r="D72" s="145" t="s">
        <v>131</v>
      </c>
      <c r="E72" s="195">
        <v>1500</v>
      </c>
    </row>
    <row r="73" spans="1:5" ht="31.5">
      <c r="A73" s="135"/>
      <c r="B73" s="135"/>
      <c r="C73" s="144" t="s">
        <v>132</v>
      </c>
      <c r="D73" s="145" t="s">
        <v>133</v>
      </c>
      <c r="E73" s="195">
        <v>11400</v>
      </c>
    </row>
    <row r="74" spans="1:5" ht="31.5">
      <c r="A74" s="150"/>
      <c r="B74" s="150">
        <v>75022</v>
      </c>
      <c r="C74" s="215"/>
      <c r="D74" s="151" t="s">
        <v>136</v>
      </c>
      <c r="E74" s="196">
        <f>SUM(E75:E81)</f>
        <v>141200</v>
      </c>
    </row>
    <row r="75" spans="1:5" ht="15.75">
      <c r="A75" s="135"/>
      <c r="B75" s="135"/>
      <c r="C75" s="152">
        <v>3030</v>
      </c>
      <c r="D75" s="137" t="s">
        <v>137</v>
      </c>
      <c r="E75" s="195">
        <v>116000</v>
      </c>
    </row>
    <row r="76" spans="1:5" ht="15.75">
      <c r="A76" s="135"/>
      <c r="B76" s="135"/>
      <c r="C76" s="152">
        <v>4210</v>
      </c>
      <c r="D76" s="137" t="s">
        <v>98</v>
      </c>
      <c r="E76" s="195">
        <v>12000</v>
      </c>
    </row>
    <row r="77" spans="1:5" ht="15.75">
      <c r="A77" s="135"/>
      <c r="B77" s="135"/>
      <c r="C77" s="135">
        <v>4300</v>
      </c>
      <c r="D77" s="137" t="s">
        <v>100</v>
      </c>
      <c r="E77" s="195">
        <v>4000</v>
      </c>
    </row>
    <row r="78" spans="1:5" ht="31.5">
      <c r="A78" s="135"/>
      <c r="B78" s="135"/>
      <c r="C78" s="135">
        <v>4370</v>
      </c>
      <c r="D78" s="145" t="s">
        <v>123</v>
      </c>
      <c r="E78" s="195">
        <v>1200</v>
      </c>
    </row>
    <row r="79" spans="1:5" ht="15.75">
      <c r="A79" s="135"/>
      <c r="B79" s="135"/>
      <c r="C79" s="135">
        <v>4410</v>
      </c>
      <c r="D79" s="137" t="s">
        <v>125</v>
      </c>
      <c r="E79" s="195">
        <v>2000</v>
      </c>
    </row>
    <row r="80" spans="1:5" ht="31.5">
      <c r="A80" s="135"/>
      <c r="B80" s="135"/>
      <c r="C80" s="135">
        <v>4740</v>
      </c>
      <c r="D80" s="145" t="s">
        <v>131</v>
      </c>
      <c r="E80" s="195">
        <v>1000</v>
      </c>
    </row>
    <row r="81" spans="1:5" ht="31.5">
      <c r="A81" s="135"/>
      <c r="B81" s="135"/>
      <c r="C81" s="135">
        <v>4750</v>
      </c>
      <c r="D81" s="145" t="s">
        <v>133</v>
      </c>
      <c r="E81" s="195">
        <v>5000</v>
      </c>
    </row>
    <row r="82" spans="1:5" ht="31.5">
      <c r="A82" s="150"/>
      <c r="B82" s="150">
        <v>75023</v>
      </c>
      <c r="C82" s="150"/>
      <c r="D82" s="151" t="s">
        <v>25</v>
      </c>
      <c r="E82" s="196">
        <f>SUM(E83:E104)</f>
        <v>3157544</v>
      </c>
    </row>
    <row r="83" spans="1:5" ht="15.75">
      <c r="A83" s="150"/>
      <c r="B83" s="150"/>
      <c r="C83" s="135">
        <v>3020</v>
      </c>
      <c r="D83" s="137" t="s">
        <v>110</v>
      </c>
      <c r="E83" s="195">
        <v>10000</v>
      </c>
    </row>
    <row r="84" spans="1:5" ht="15.75">
      <c r="A84" s="135"/>
      <c r="B84" s="135"/>
      <c r="C84" s="135">
        <v>4010</v>
      </c>
      <c r="D84" s="137" t="s">
        <v>111</v>
      </c>
      <c r="E84" s="195">
        <v>1883000</v>
      </c>
    </row>
    <row r="85" spans="1:5" ht="15.75">
      <c r="A85" s="135"/>
      <c r="B85" s="135"/>
      <c r="C85" s="135">
        <v>4040</v>
      </c>
      <c r="D85" s="137" t="s">
        <v>112</v>
      </c>
      <c r="E85" s="195">
        <v>146830</v>
      </c>
    </row>
    <row r="86" spans="1:5" ht="15.75">
      <c r="A86" s="135"/>
      <c r="B86" s="135"/>
      <c r="C86" s="135">
        <v>4110</v>
      </c>
      <c r="D86" s="137" t="s">
        <v>113</v>
      </c>
      <c r="E86" s="195">
        <v>284000</v>
      </c>
    </row>
    <row r="87" spans="1:5" ht="15.75">
      <c r="A87" s="135"/>
      <c r="B87" s="135"/>
      <c r="C87" s="135">
        <v>4120</v>
      </c>
      <c r="D87" s="137" t="s">
        <v>114</v>
      </c>
      <c r="E87" s="195">
        <v>55860</v>
      </c>
    </row>
    <row r="88" spans="1:5" ht="31.5">
      <c r="A88" s="135"/>
      <c r="B88" s="135"/>
      <c r="C88" s="135">
        <v>4140</v>
      </c>
      <c r="D88" s="137" t="s">
        <v>138</v>
      </c>
      <c r="E88" s="195">
        <v>46000</v>
      </c>
    </row>
    <row r="89" spans="1:5" ht="15.75">
      <c r="A89" s="135"/>
      <c r="B89" s="135"/>
      <c r="C89" s="135">
        <v>4170</v>
      </c>
      <c r="D89" s="145" t="s">
        <v>139</v>
      </c>
      <c r="E89" s="195">
        <v>14240</v>
      </c>
    </row>
    <row r="90" spans="1:5" ht="15.75">
      <c r="A90" s="135"/>
      <c r="B90" s="135"/>
      <c r="C90" s="135">
        <v>4210</v>
      </c>
      <c r="D90" s="137" t="s">
        <v>98</v>
      </c>
      <c r="E90" s="195">
        <v>200070</v>
      </c>
    </row>
    <row r="91" spans="1:5" ht="15.75">
      <c r="A91" s="135"/>
      <c r="B91" s="135"/>
      <c r="C91" s="135">
        <v>4260</v>
      </c>
      <c r="D91" s="137" t="s">
        <v>115</v>
      </c>
      <c r="E91" s="195">
        <v>28900</v>
      </c>
    </row>
    <row r="92" spans="1:5" ht="15.75">
      <c r="A92" s="135"/>
      <c r="B92" s="135"/>
      <c r="C92" s="135">
        <v>4270</v>
      </c>
      <c r="D92" s="137" t="s">
        <v>99</v>
      </c>
      <c r="E92" s="195">
        <v>15000</v>
      </c>
    </row>
    <row r="93" spans="1:5" ht="15.75">
      <c r="A93" s="135"/>
      <c r="B93" s="135"/>
      <c r="C93" s="135">
        <v>4280</v>
      </c>
      <c r="D93" s="137" t="s">
        <v>116</v>
      </c>
      <c r="E93" s="195">
        <v>4000</v>
      </c>
    </row>
    <row r="94" spans="1:5" ht="15.75">
      <c r="A94" s="135"/>
      <c r="B94" s="135"/>
      <c r="C94" s="135">
        <v>4300</v>
      </c>
      <c r="D94" s="137" t="s">
        <v>100</v>
      </c>
      <c r="E94" s="195">
        <v>215383</v>
      </c>
    </row>
    <row r="95" spans="1:5" ht="15.75">
      <c r="A95" s="135"/>
      <c r="B95" s="135"/>
      <c r="C95" s="135">
        <v>4350</v>
      </c>
      <c r="D95" s="137" t="s">
        <v>119</v>
      </c>
      <c r="E95" s="195">
        <v>2400</v>
      </c>
    </row>
    <row r="96" spans="1:5" ht="31.5">
      <c r="A96" s="135"/>
      <c r="B96" s="135"/>
      <c r="C96" s="135">
        <v>4360</v>
      </c>
      <c r="D96" s="145" t="s">
        <v>121</v>
      </c>
      <c r="E96" s="195">
        <v>9720</v>
      </c>
    </row>
    <row r="97" spans="1:5" ht="31.5">
      <c r="A97" s="135"/>
      <c r="B97" s="135"/>
      <c r="C97" s="135">
        <v>4370</v>
      </c>
      <c r="D97" s="145" t="s">
        <v>123</v>
      </c>
      <c r="E97" s="195">
        <v>14000</v>
      </c>
    </row>
    <row r="98" spans="1:5" ht="15.75">
      <c r="A98" s="135"/>
      <c r="B98" s="135"/>
      <c r="C98" s="135">
        <v>4410</v>
      </c>
      <c r="D98" s="137" t="s">
        <v>125</v>
      </c>
      <c r="E98" s="195">
        <v>2000</v>
      </c>
    </row>
    <row r="99" spans="1:5" ht="15.75">
      <c r="A99" s="135"/>
      <c r="B99" s="135"/>
      <c r="C99" s="135">
        <v>4430</v>
      </c>
      <c r="D99" s="137" t="s">
        <v>102</v>
      </c>
      <c r="E99" s="195">
        <v>68000</v>
      </c>
    </row>
    <row r="100" spans="1:5" ht="31.5">
      <c r="A100" s="135"/>
      <c r="B100" s="135"/>
      <c r="C100" s="136" t="s">
        <v>140</v>
      </c>
      <c r="D100" s="137" t="s">
        <v>127</v>
      </c>
      <c r="E100" s="195">
        <v>38850</v>
      </c>
    </row>
    <row r="101" spans="1:5" ht="31.5">
      <c r="A101" s="135"/>
      <c r="B101" s="135"/>
      <c r="C101" s="136" t="s">
        <v>128</v>
      </c>
      <c r="D101" s="145" t="s">
        <v>129</v>
      </c>
      <c r="E101" s="195">
        <v>10000</v>
      </c>
    </row>
    <row r="102" spans="1:5" ht="31.5">
      <c r="A102" s="135"/>
      <c r="B102" s="135"/>
      <c r="C102" s="136" t="s">
        <v>130</v>
      </c>
      <c r="D102" s="145" t="s">
        <v>131</v>
      </c>
      <c r="E102" s="195">
        <v>9000</v>
      </c>
    </row>
    <row r="103" spans="1:5" ht="31.5">
      <c r="A103" s="135"/>
      <c r="B103" s="135"/>
      <c r="C103" s="136" t="s">
        <v>132</v>
      </c>
      <c r="D103" s="145" t="s">
        <v>133</v>
      </c>
      <c r="E103" s="195">
        <v>58291</v>
      </c>
    </row>
    <row r="104" spans="1:5" ht="15.75">
      <c r="A104" s="135"/>
      <c r="B104" s="135"/>
      <c r="C104" s="136" t="s">
        <v>135</v>
      </c>
      <c r="D104" s="145" t="s">
        <v>95</v>
      </c>
      <c r="E104" s="195">
        <v>42000</v>
      </c>
    </row>
    <row r="105" spans="1:5" ht="31.5">
      <c r="A105" s="150"/>
      <c r="B105" s="150">
        <v>75075</v>
      </c>
      <c r="C105" s="150"/>
      <c r="D105" s="151" t="s">
        <v>141</v>
      </c>
      <c r="E105" s="196">
        <f>SUM(E106:E106)</f>
        <v>24500</v>
      </c>
    </row>
    <row r="106" spans="1:5" ht="15.75">
      <c r="A106" s="135"/>
      <c r="B106" s="135"/>
      <c r="C106" s="135">
        <v>4210</v>
      </c>
      <c r="D106" s="137" t="s">
        <v>98</v>
      </c>
      <c r="E106" s="195">
        <v>24500</v>
      </c>
    </row>
    <row r="107" spans="1:5" ht="15.75">
      <c r="A107" s="132"/>
      <c r="B107" s="150">
        <v>75095</v>
      </c>
      <c r="C107" s="150"/>
      <c r="D107" s="151" t="s">
        <v>75</v>
      </c>
      <c r="E107" s="196">
        <f>SUM(E108:E110)</f>
        <v>75500</v>
      </c>
    </row>
    <row r="108" spans="1:5" ht="15.75">
      <c r="A108" s="132"/>
      <c r="B108" s="150"/>
      <c r="C108" s="175">
        <v>3260</v>
      </c>
      <c r="D108" s="151"/>
      <c r="E108" s="197">
        <v>35000</v>
      </c>
    </row>
    <row r="109" spans="1:5" ht="15.75">
      <c r="A109" s="132"/>
      <c r="B109" s="150"/>
      <c r="C109" s="175">
        <v>4210</v>
      </c>
      <c r="D109" s="159" t="s">
        <v>98</v>
      </c>
      <c r="E109" s="195">
        <v>36000</v>
      </c>
    </row>
    <row r="110" spans="1:5" ht="15.75">
      <c r="A110" s="132"/>
      <c r="B110" s="132"/>
      <c r="C110" s="147">
        <v>4430</v>
      </c>
      <c r="D110" s="145" t="s">
        <v>102</v>
      </c>
      <c r="E110" s="195">
        <v>4500</v>
      </c>
    </row>
    <row r="111" spans="1:5" ht="47.25">
      <c r="A111" s="216">
        <v>751</v>
      </c>
      <c r="B111" s="216"/>
      <c r="C111" s="216"/>
      <c r="D111" s="214" t="s">
        <v>26</v>
      </c>
      <c r="E111" s="193">
        <f>SUM(E112)</f>
        <v>2350</v>
      </c>
    </row>
    <row r="112" spans="1:5" ht="31.5">
      <c r="A112" s="132"/>
      <c r="B112" s="150">
        <v>75101</v>
      </c>
      <c r="C112" s="150"/>
      <c r="D112" s="151" t="s">
        <v>27</v>
      </c>
      <c r="E112" s="196">
        <f>SUM(E113:E113)</f>
        <v>2350</v>
      </c>
    </row>
    <row r="113" spans="1:5" ht="15.75">
      <c r="A113" s="135"/>
      <c r="B113" s="135"/>
      <c r="C113" s="135">
        <v>4210</v>
      </c>
      <c r="D113" s="137" t="s">
        <v>98</v>
      </c>
      <c r="E113" s="195">
        <v>2350</v>
      </c>
    </row>
    <row r="114" spans="1:5" ht="31.5">
      <c r="A114" s="216">
        <v>754</v>
      </c>
      <c r="B114" s="216"/>
      <c r="C114" s="216"/>
      <c r="D114" s="214" t="s">
        <v>142</v>
      </c>
      <c r="E114" s="193">
        <f>SUM(E115+E122)</f>
        <v>77500</v>
      </c>
    </row>
    <row r="115" spans="1:5" ht="15.75">
      <c r="A115" s="150"/>
      <c r="B115" s="150">
        <v>75412</v>
      </c>
      <c r="C115" s="150"/>
      <c r="D115" s="151" t="s">
        <v>143</v>
      </c>
      <c r="E115" s="196">
        <f>SUM(E116:E121)</f>
        <v>56000</v>
      </c>
    </row>
    <row r="116" spans="1:5" ht="15.75">
      <c r="A116" s="132"/>
      <c r="B116" s="132"/>
      <c r="C116" s="147">
        <v>4210</v>
      </c>
      <c r="D116" s="145" t="s">
        <v>98</v>
      </c>
      <c r="E116" s="195">
        <v>29000</v>
      </c>
    </row>
    <row r="117" spans="1:5" ht="15.75">
      <c r="A117" s="135"/>
      <c r="B117" s="135"/>
      <c r="C117" s="135">
        <v>4260</v>
      </c>
      <c r="D117" s="137" t="s">
        <v>115</v>
      </c>
      <c r="E117" s="195">
        <v>3000</v>
      </c>
    </row>
    <row r="118" spans="1:5" ht="15.75">
      <c r="A118" s="132"/>
      <c r="B118" s="135"/>
      <c r="C118" s="135">
        <v>4270</v>
      </c>
      <c r="D118" s="137" t="s">
        <v>99</v>
      </c>
      <c r="E118" s="195">
        <v>13000</v>
      </c>
    </row>
    <row r="119" spans="1:5" ht="15.75">
      <c r="A119" s="132"/>
      <c r="B119" s="135"/>
      <c r="C119" s="135">
        <v>4280</v>
      </c>
      <c r="D119" s="137" t="s">
        <v>144</v>
      </c>
      <c r="E119" s="195">
        <v>2000</v>
      </c>
    </row>
    <row r="120" spans="1:5" ht="15.75">
      <c r="A120" s="135"/>
      <c r="B120" s="135"/>
      <c r="C120" s="135">
        <v>4300</v>
      </c>
      <c r="D120" s="137" t="s">
        <v>100</v>
      </c>
      <c r="E120" s="195">
        <v>2000</v>
      </c>
    </row>
    <row r="121" spans="1:5" ht="15.75">
      <c r="A121" s="135"/>
      <c r="B121" s="135"/>
      <c r="C121" s="135">
        <v>4430</v>
      </c>
      <c r="D121" s="137" t="s">
        <v>102</v>
      </c>
      <c r="E121" s="195">
        <v>7000</v>
      </c>
    </row>
    <row r="122" spans="1:5" ht="15.75">
      <c r="A122" s="150"/>
      <c r="B122" s="150">
        <v>75414</v>
      </c>
      <c r="C122" s="150"/>
      <c r="D122" s="151" t="s">
        <v>145</v>
      </c>
      <c r="E122" s="196">
        <f>SUM(E123:E126)</f>
        <v>21500</v>
      </c>
    </row>
    <row r="123" spans="1:5" ht="15.75">
      <c r="A123" s="135"/>
      <c r="B123" s="135"/>
      <c r="C123" s="135">
        <v>4210</v>
      </c>
      <c r="D123" s="145" t="s">
        <v>98</v>
      </c>
      <c r="E123" s="195">
        <v>12500</v>
      </c>
    </row>
    <row r="124" spans="1:5" ht="15.75">
      <c r="A124" s="135"/>
      <c r="B124" s="135"/>
      <c r="C124" s="135">
        <v>4260</v>
      </c>
      <c r="D124" s="145" t="s">
        <v>115</v>
      </c>
      <c r="E124" s="195">
        <v>1000</v>
      </c>
    </row>
    <row r="125" spans="1:5" ht="15.75">
      <c r="A125" s="135"/>
      <c r="B125" s="135"/>
      <c r="C125" s="135">
        <v>4270</v>
      </c>
      <c r="D125" s="137" t="s">
        <v>99</v>
      </c>
      <c r="E125" s="195">
        <v>7000</v>
      </c>
    </row>
    <row r="126" spans="1:5" ht="18.75" customHeight="1">
      <c r="A126" s="135"/>
      <c r="B126" s="135"/>
      <c r="C126" s="135">
        <v>4300</v>
      </c>
      <c r="D126" s="137" t="s">
        <v>100</v>
      </c>
      <c r="E126" s="195">
        <v>1000</v>
      </c>
    </row>
    <row r="127" spans="1:5" ht="63">
      <c r="A127" s="216">
        <v>756</v>
      </c>
      <c r="B127" s="216"/>
      <c r="C127" s="216"/>
      <c r="D127" s="214" t="s">
        <v>28</v>
      </c>
      <c r="E127" s="199">
        <f>SUM(E128)</f>
        <v>3000</v>
      </c>
    </row>
    <row r="128" spans="1:5" ht="31.5">
      <c r="A128" s="150"/>
      <c r="B128" s="150">
        <v>75647</v>
      </c>
      <c r="C128" s="153"/>
      <c r="D128" s="151" t="s">
        <v>146</v>
      </c>
      <c r="E128" s="200">
        <f>SUM(E129)</f>
        <v>3000</v>
      </c>
    </row>
    <row r="129" spans="1:5" ht="15.75">
      <c r="A129" s="135"/>
      <c r="B129" s="135"/>
      <c r="C129" s="136" t="s">
        <v>117</v>
      </c>
      <c r="D129" s="137" t="s">
        <v>100</v>
      </c>
      <c r="E129" s="195">
        <v>3000</v>
      </c>
    </row>
    <row r="130" spans="1:5" ht="15.75">
      <c r="A130" s="216">
        <v>757</v>
      </c>
      <c r="B130" s="216"/>
      <c r="C130" s="213"/>
      <c r="D130" s="214" t="s">
        <v>147</v>
      </c>
      <c r="E130" s="199">
        <f>SUM(E131)</f>
        <v>400000</v>
      </c>
    </row>
    <row r="131" spans="1:5" ht="47.25">
      <c r="A131" s="150"/>
      <c r="B131" s="150">
        <v>75702</v>
      </c>
      <c r="C131" s="153"/>
      <c r="D131" s="151" t="s">
        <v>148</v>
      </c>
      <c r="E131" s="200">
        <f>SUM(E132:E133)</f>
        <v>400000</v>
      </c>
    </row>
    <row r="132" spans="1:5" ht="31.5">
      <c r="A132" s="135"/>
      <c r="B132" s="135"/>
      <c r="C132" s="136" t="s">
        <v>149</v>
      </c>
      <c r="D132" s="137" t="s">
        <v>150</v>
      </c>
      <c r="E132" s="195">
        <v>100000</v>
      </c>
    </row>
    <row r="133" spans="1:5" ht="47.25">
      <c r="A133" s="135"/>
      <c r="B133" s="135"/>
      <c r="C133" s="136" t="s">
        <v>151</v>
      </c>
      <c r="D133" s="137" t="s">
        <v>152</v>
      </c>
      <c r="E133" s="195">
        <v>300000</v>
      </c>
    </row>
    <row r="134" spans="1:5" ht="15.75">
      <c r="A134" s="219">
        <v>758</v>
      </c>
      <c r="B134" s="219"/>
      <c r="C134" s="220"/>
      <c r="D134" s="221" t="s">
        <v>68</v>
      </c>
      <c r="E134" s="201">
        <f>SUM(E135)</f>
        <v>860000</v>
      </c>
    </row>
    <row r="135" spans="1:5" ht="15.75">
      <c r="A135" s="222"/>
      <c r="B135" s="222">
        <v>75818</v>
      </c>
      <c r="C135" s="223"/>
      <c r="D135" s="224" t="s">
        <v>153</v>
      </c>
      <c r="E135" s="195">
        <f>SUM(E136:E138)</f>
        <v>860000</v>
      </c>
    </row>
    <row r="136" spans="1:5" ht="15.75">
      <c r="A136" s="225"/>
      <c r="B136" s="225"/>
      <c r="C136" s="226" t="s">
        <v>154</v>
      </c>
      <c r="D136" s="227" t="s">
        <v>375</v>
      </c>
      <c r="E136" s="195">
        <v>160000</v>
      </c>
    </row>
    <row r="137" spans="1:5" ht="15.75">
      <c r="A137" s="225"/>
      <c r="B137" s="225"/>
      <c r="C137" s="226" t="s">
        <v>154</v>
      </c>
      <c r="D137" s="227" t="s">
        <v>155</v>
      </c>
      <c r="E137" s="195">
        <v>100000</v>
      </c>
    </row>
    <row r="138" spans="1:5" ht="15.75">
      <c r="A138" s="225"/>
      <c r="B138" s="225"/>
      <c r="C138" s="226" t="s">
        <v>154</v>
      </c>
      <c r="D138" s="227" t="s">
        <v>376</v>
      </c>
      <c r="E138" s="195">
        <v>600000</v>
      </c>
    </row>
    <row r="139" spans="1:5" ht="15.75">
      <c r="A139" s="216">
        <v>801</v>
      </c>
      <c r="B139" s="216"/>
      <c r="C139" s="213"/>
      <c r="D139" s="214" t="s">
        <v>74</v>
      </c>
      <c r="E139" s="193">
        <f>SUM(E140+E161+E177+E185+E205+E207+E211)</f>
        <v>10863486</v>
      </c>
    </row>
    <row r="140" spans="1:5" ht="15.75">
      <c r="A140" s="132"/>
      <c r="B140" s="132">
        <v>80101</v>
      </c>
      <c r="C140" s="218"/>
      <c r="D140" s="133" t="s">
        <v>156</v>
      </c>
      <c r="E140" s="196">
        <f>SUM(E141:E160)</f>
        <v>5607318</v>
      </c>
    </row>
    <row r="141" spans="1:5" ht="15.75">
      <c r="A141" s="225"/>
      <c r="B141" s="225"/>
      <c r="C141" s="226" t="s">
        <v>157</v>
      </c>
      <c r="D141" s="227" t="s">
        <v>110</v>
      </c>
      <c r="E141" s="195">
        <v>6420</v>
      </c>
    </row>
    <row r="142" spans="1:5" ht="15.75">
      <c r="A142" s="132"/>
      <c r="B142" s="225"/>
      <c r="C142" s="226" t="s">
        <v>158</v>
      </c>
      <c r="D142" s="227" t="s">
        <v>111</v>
      </c>
      <c r="E142" s="195">
        <v>3947268</v>
      </c>
    </row>
    <row r="143" spans="1:5" ht="15.75">
      <c r="A143" s="225"/>
      <c r="B143" s="225"/>
      <c r="C143" s="226" t="s">
        <v>159</v>
      </c>
      <c r="D143" s="227" t="s">
        <v>112</v>
      </c>
      <c r="E143" s="195">
        <v>324204</v>
      </c>
    </row>
    <row r="144" spans="1:5" ht="15.75">
      <c r="A144" s="225"/>
      <c r="B144" s="225"/>
      <c r="C144" s="226" t="s">
        <v>160</v>
      </c>
      <c r="D144" s="227" t="s">
        <v>113</v>
      </c>
      <c r="E144" s="195">
        <v>645990</v>
      </c>
    </row>
    <row r="145" spans="1:5" ht="15.75">
      <c r="A145" s="225"/>
      <c r="B145" s="225"/>
      <c r="C145" s="226" t="s">
        <v>161</v>
      </c>
      <c r="D145" s="227" t="s">
        <v>114</v>
      </c>
      <c r="E145" s="195">
        <v>102310</v>
      </c>
    </row>
    <row r="146" spans="1:5" ht="15.75">
      <c r="A146" s="225"/>
      <c r="B146" s="225"/>
      <c r="C146" s="226" t="s">
        <v>162</v>
      </c>
      <c r="D146" s="227" t="s">
        <v>98</v>
      </c>
      <c r="E146" s="195">
        <v>67000</v>
      </c>
    </row>
    <row r="147" spans="1:5" ht="31.5">
      <c r="A147" s="225"/>
      <c r="B147" s="225"/>
      <c r="C147" s="226" t="s">
        <v>163</v>
      </c>
      <c r="D147" s="227" t="s">
        <v>164</v>
      </c>
      <c r="E147" s="195">
        <v>4000</v>
      </c>
    </row>
    <row r="148" spans="1:5" ht="15.75">
      <c r="A148" s="225"/>
      <c r="B148" s="225"/>
      <c r="C148" s="226" t="s">
        <v>165</v>
      </c>
      <c r="D148" s="227" t="s">
        <v>115</v>
      </c>
      <c r="E148" s="195">
        <v>146000</v>
      </c>
    </row>
    <row r="149" spans="1:5" ht="15.75">
      <c r="A149" s="225"/>
      <c r="B149" s="225"/>
      <c r="C149" s="226" t="s">
        <v>166</v>
      </c>
      <c r="D149" s="227" t="s">
        <v>99</v>
      </c>
      <c r="E149" s="202">
        <v>70000</v>
      </c>
    </row>
    <row r="150" spans="1:5" ht="15.75">
      <c r="A150" s="225"/>
      <c r="B150" s="225"/>
      <c r="C150" s="226" t="s">
        <v>167</v>
      </c>
      <c r="D150" s="227" t="s">
        <v>116</v>
      </c>
      <c r="E150" s="195">
        <v>5500</v>
      </c>
    </row>
    <row r="151" spans="1:5" ht="15.75">
      <c r="A151" s="225"/>
      <c r="B151" s="225"/>
      <c r="C151" s="226" t="s">
        <v>107</v>
      </c>
      <c r="D151" s="227" t="s">
        <v>100</v>
      </c>
      <c r="E151" s="195">
        <v>34600</v>
      </c>
    </row>
    <row r="152" spans="1:5" ht="15.75">
      <c r="A152" s="225"/>
      <c r="B152" s="225"/>
      <c r="C152" s="226" t="s">
        <v>118</v>
      </c>
      <c r="D152" s="227" t="s">
        <v>119</v>
      </c>
      <c r="E152" s="195">
        <v>4200</v>
      </c>
    </row>
    <row r="153" spans="1:5" ht="31.5">
      <c r="A153" s="225"/>
      <c r="B153" s="225"/>
      <c r="C153" s="226" t="s">
        <v>120</v>
      </c>
      <c r="D153" s="227" t="s">
        <v>377</v>
      </c>
      <c r="E153" s="195">
        <v>2500</v>
      </c>
    </row>
    <row r="154" spans="1:5" ht="31.5">
      <c r="A154" s="225"/>
      <c r="B154" s="225"/>
      <c r="C154" s="226" t="s">
        <v>122</v>
      </c>
      <c r="D154" s="227" t="s">
        <v>123</v>
      </c>
      <c r="E154" s="195">
        <v>6300</v>
      </c>
    </row>
    <row r="155" spans="1:5" ht="15.75">
      <c r="A155" s="225"/>
      <c r="B155" s="225"/>
      <c r="C155" s="226" t="s">
        <v>124</v>
      </c>
      <c r="D155" s="227" t="s">
        <v>125</v>
      </c>
      <c r="E155" s="195">
        <v>2000</v>
      </c>
    </row>
    <row r="156" spans="1:5" ht="15.75">
      <c r="A156" s="225"/>
      <c r="B156" s="225"/>
      <c r="C156" s="226" t="s">
        <v>378</v>
      </c>
      <c r="D156" s="227" t="s">
        <v>102</v>
      </c>
      <c r="E156" s="195">
        <v>50</v>
      </c>
    </row>
    <row r="157" spans="1:5" ht="31.5">
      <c r="A157" s="225"/>
      <c r="B157" s="225"/>
      <c r="C157" s="226" t="s">
        <v>126</v>
      </c>
      <c r="D157" s="227" t="s">
        <v>127</v>
      </c>
      <c r="E157" s="195">
        <v>214276</v>
      </c>
    </row>
    <row r="158" spans="1:5" ht="31.5">
      <c r="A158" s="225"/>
      <c r="B158" s="225"/>
      <c r="C158" s="226" t="s">
        <v>128</v>
      </c>
      <c r="D158" s="145" t="s">
        <v>129</v>
      </c>
      <c r="E158" s="195">
        <v>1700</v>
      </c>
    </row>
    <row r="159" spans="1:5" ht="31.5">
      <c r="A159" s="225"/>
      <c r="B159" s="225"/>
      <c r="C159" s="226" t="s">
        <v>130</v>
      </c>
      <c r="D159" s="145" t="s">
        <v>131</v>
      </c>
      <c r="E159" s="195">
        <v>4500</v>
      </c>
    </row>
    <row r="160" spans="1:5" ht="31.5">
      <c r="A160" s="225"/>
      <c r="B160" s="225"/>
      <c r="C160" s="226" t="s">
        <v>132</v>
      </c>
      <c r="D160" s="145" t="s">
        <v>133</v>
      </c>
      <c r="E160" s="195">
        <v>18500</v>
      </c>
    </row>
    <row r="161" spans="1:5" ht="31.5">
      <c r="A161" s="132"/>
      <c r="B161" s="222">
        <v>80103</v>
      </c>
      <c r="C161" s="222"/>
      <c r="D161" s="224" t="s">
        <v>168</v>
      </c>
      <c r="E161" s="196">
        <f>SUM(E162:E176)</f>
        <v>390950</v>
      </c>
    </row>
    <row r="162" spans="1:5" ht="15.75">
      <c r="A162" s="132"/>
      <c r="B162" s="222"/>
      <c r="C162" s="225">
        <v>3020</v>
      </c>
      <c r="D162" s="227" t="s">
        <v>110</v>
      </c>
      <c r="E162" s="195">
        <v>2713</v>
      </c>
    </row>
    <row r="163" spans="1:5" ht="15.75">
      <c r="A163" s="132"/>
      <c r="B163" s="225"/>
      <c r="C163" s="225">
        <v>4010</v>
      </c>
      <c r="D163" s="227" t="s">
        <v>111</v>
      </c>
      <c r="E163" s="195">
        <v>282528</v>
      </c>
    </row>
    <row r="164" spans="1:5" ht="15.75">
      <c r="A164" s="132"/>
      <c r="B164" s="225"/>
      <c r="C164" s="225">
        <v>4040</v>
      </c>
      <c r="D164" s="227" t="s">
        <v>112</v>
      </c>
      <c r="E164" s="195">
        <v>22420</v>
      </c>
    </row>
    <row r="165" spans="1:5" ht="15.75">
      <c r="A165" s="132"/>
      <c r="B165" s="225"/>
      <c r="C165" s="225">
        <v>4110</v>
      </c>
      <c r="D165" s="227" t="s">
        <v>113</v>
      </c>
      <c r="E165" s="195">
        <v>47170</v>
      </c>
    </row>
    <row r="166" spans="1:5" ht="15.75">
      <c r="A166" s="132"/>
      <c r="B166" s="225"/>
      <c r="C166" s="225">
        <v>4120</v>
      </c>
      <c r="D166" s="227" t="s">
        <v>114</v>
      </c>
      <c r="E166" s="195">
        <v>7315</v>
      </c>
    </row>
    <row r="167" spans="1:5" ht="15.75">
      <c r="A167" s="132"/>
      <c r="B167" s="225"/>
      <c r="C167" s="225">
        <v>4210</v>
      </c>
      <c r="D167" s="227" t="s">
        <v>98</v>
      </c>
      <c r="E167" s="195">
        <v>3760</v>
      </c>
    </row>
    <row r="168" spans="1:5" ht="31.5">
      <c r="A168" s="132"/>
      <c r="B168" s="225"/>
      <c r="C168" s="225">
        <v>4240</v>
      </c>
      <c r="D168" s="227" t="s">
        <v>164</v>
      </c>
      <c r="E168" s="195">
        <v>1000</v>
      </c>
    </row>
    <row r="169" spans="1:5" ht="15.75">
      <c r="A169" s="132"/>
      <c r="B169" s="225"/>
      <c r="C169" s="225">
        <v>4260</v>
      </c>
      <c r="D169" s="227" t="s">
        <v>115</v>
      </c>
      <c r="E169" s="195">
        <v>4500</v>
      </c>
    </row>
    <row r="170" spans="1:5" ht="15.75">
      <c r="A170" s="132"/>
      <c r="B170" s="225"/>
      <c r="C170" s="225">
        <v>4280</v>
      </c>
      <c r="D170" s="227" t="s">
        <v>116</v>
      </c>
      <c r="E170" s="195">
        <v>900</v>
      </c>
    </row>
    <row r="171" spans="1:5" ht="15.75">
      <c r="A171" s="132"/>
      <c r="B171" s="225"/>
      <c r="C171" s="225">
        <v>4300</v>
      </c>
      <c r="D171" s="227" t="s">
        <v>100</v>
      </c>
      <c r="E171" s="195">
        <v>2000</v>
      </c>
    </row>
    <row r="172" spans="1:5" ht="15.75">
      <c r="A172" s="132"/>
      <c r="B172" s="225"/>
      <c r="C172" s="226" t="s">
        <v>118</v>
      </c>
      <c r="D172" s="227" t="s">
        <v>119</v>
      </c>
      <c r="E172" s="195">
        <v>500</v>
      </c>
    </row>
    <row r="173" spans="1:5" ht="31.5">
      <c r="A173" s="132"/>
      <c r="B173" s="225"/>
      <c r="C173" s="226" t="s">
        <v>122</v>
      </c>
      <c r="D173" s="227" t="s">
        <v>123</v>
      </c>
      <c r="E173" s="195">
        <v>900</v>
      </c>
    </row>
    <row r="174" spans="1:5" ht="15.75">
      <c r="A174" s="132"/>
      <c r="B174" s="225"/>
      <c r="C174" s="225">
        <v>4410</v>
      </c>
      <c r="D174" s="227" t="s">
        <v>125</v>
      </c>
      <c r="E174" s="195">
        <v>500</v>
      </c>
    </row>
    <row r="175" spans="1:5" ht="31.5">
      <c r="A175" s="132"/>
      <c r="B175" s="225"/>
      <c r="C175" s="225">
        <v>4440</v>
      </c>
      <c r="D175" s="227" t="s">
        <v>127</v>
      </c>
      <c r="E175" s="195">
        <v>14244</v>
      </c>
    </row>
    <row r="176" spans="1:5" ht="31.5">
      <c r="A176" s="132"/>
      <c r="B176" s="225"/>
      <c r="C176" s="225">
        <v>4740</v>
      </c>
      <c r="D176" s="145" t="s">
        <v>131</v>
      </c>
      <c r="E176" s="195">
        <v>500</v>
      </c>
    </row>
    <row r="177" spans="1:5" ht="15.75">
      <c r="A177" s="222"/>
      <c r="B177" s="222">
        <v>80104</v>
      </c>
      <c r="C177" s="222"/>
      <c r="D177" s="224" t="s">
        <v>169</v>
      </c>
      <c r="E177" s="196">
        <f>SUM(E178:E184)</f>
        <v>1745775</v>
      </c>
    </row>
    <row r="178" spans="1:5" ht="15.75">
      <c r="A178" s="225"/>
      <c r="B178" s="225"/>
      <c r="C178" s="225">
        <v>4010</v>
      </c>
      <c r="D178" s="227" t="s">
        <v>111</v>
      </c>
      <c r="E178" s="195">
        <v>1242424</v>
      </c>
    </row>
    <row r="179" spans="1:5" ht="15.75">
      <c r="A179" s="225"/>
      <c r="B179" s="225"/>
      <c r="C179" s="225">
        <v>4040</v>
      </c>
      <c r="D179" s="227" t="s">
        <v>112</v>
      </c>
      <c r="E179" s="195">
        <v>97770</v>
      </c>
    </row>
    <row r="180" spans="1:5" ht="15.75">
      <c r="A180" s="225"/>
      <c r="B180" s="225"/>
      <c r="C180" s="225">
        <v>4110</v>
      </c>
      <c r="D180" s="227" t="s">
        <v>113</v>
      </c>
      <c r="E180" s="195">
        <v>196158</v>
      </c>
    </row>
    <row r="181" spans="1:5" ht="15.75">
      <c r="A181" s="225"/>
      <c r="B181" s="225"/>
      <c r="C181" s="225">
        <v>4120</v>
      </c>
      <c r="D181" s="227" t="s">
        <v>114</v>
      </c>
      <c r="E181" s="195">
        <v>30727</v>
      </c>
    </row>
    <row r="182" spans="1:5" ht="15.75">
      <c r="A182" s="225"/>
      <c r="B182" s="225"/>
      <c r="C182" s="225">
        <v>4210</v>
      </c>
      <c r="D182" s="227" t="s">
        <v>98</v>
      </c>
      <c r="E182" s="195">
        <v>15000</v>
      </c>
    </row>
    <row r="183" spans="1:5" ht="15.75">
      <c r="A183" s="225"/>
      <c r="B183" s="225"/>
      <c r="C183" s="225">
        <v>4270</v>
      </c>
      <c r="D183" s="227" t="s">
        <v>99</v>
      </c>
      <c r="E183" s="202">
        <v>70000</v>
      </c>
    </row>
    <row r="184" spans="1:5" ht="31.5">
      <c r="A184" s="225"/>
      <c r="B184" s="225"/>
      <c r="C184" s="225">
        <v>4440</v>
      </c>
      <c r="D184" s="227" t="s">
        <v>127</v>
      </c>
      <c r="E184" s="195">
        <v>93696</v>
      </c>
    </row>
    <row r="185" spans="1:5" ht="15.75">
      <c r="A185" s="222"/>
      <c r="B185" s="222">
        <v>80110</v>
      </c>
      <c r="C185" s="223"/>
      <c r="D185" s="224" t="s">
        <v>171</v>
      </c>
      <c r="E185" s="196">
        <f>SUM(E186:E204)</f>
        <v>2957436</v>
      </c>
    </row>
    <row r="186" spans="1:5" ht="47.25">
      <c r="A186" s="225"/>
      <c r="B186" s="225"/>
      <c r="C186" s="226" t="s">
        <v>172</v>
      </c>
      <c r="D186" s="227" t="s">
        <v>173</v>
      </c>
      <c r="E186" s="197">
        <v>397384</v>
      </c>
    </row>
    <row r="187" spans="1:5" ht="15.75">
      <c r="A187" s="225"/>
      <c r="B187" s="225"/>
      <c r="C187" s="225">
        <v>3020</v>
      </c>
      <c r="D187" s="227" t="s">
        <v>110</v>
      </c>
      <c r="E187" s="195">
        <v>645</v>
      </c>
    </row>
    <row r="188" spans="1:5" ht="15.75">
      <c r="A188" s="225"/>
      <c r="B188" s="225"/>
      <c r="C188" s="225">
        <v>4010</v>
      </c>
      <c r="D188" s="227" t="s">
        <v>111</v>
      </c>
      <c r="E188" s="195">
        <v>1743947</v>
      </c>
    </row>
    <row r="189" spans="1:5" ht="15.75">
      <c r="A189" s="225"/>
      <c r="B189" s="225"/>
      <c r="C189" s="225">
        <v>4040</v>
      </c>
      <c r="D189" s="227" t="s">
        <v>112</v>
      </c>
      <c r="E189" s="195">
        <v>144063</v>
      </c>
    </row>
    <row r="190" spans="1:5" ht="15.75">
      <c r="A190" s="225"/>
      <c r="B190" s="225"/>
      <c r="C190" s="225">
        <v>4110</v>
      </c>
      <c r="D190" s="227" t="s">
        <v>113</v>
      </c>
      <c r="E190" s="195">
        <v>290352</v>
      </c>
    </row>
    <row r="191" spans="1:5" ht="15.75">
      <c r="A191" s="225"/>
      <c r="B191" s="225"/>
      <c r="C191" s="225">
        <v>4120</v>
      </c>
      <c r="D191" s="227" t="s">
        <v>114</v>
      </c>
      <c r="E191" s="195">
        <v>46016</v>
      </c>
    </row>
    <row r="192" spans="1:5" ht="15.75">
      <c r="A192" s="225"/>
      <c r="B192" s="225"/>
      <c r="C192" s="225">
        <v>4210</v>
      </c>
      <c r="D192" s="227" t="s">
        <v>98</v>
      </c>
      <c r="E192" s="195">
        <v>17900</v>
      </c>
    </row>
    <row r="193" spans="1:5" ht="31.5">
      <c r="A193" s="225"/>
      <c r="B193" s="225"/>
      <c r="C193" s="225">
        <v>4240</v>
      </c>
      <c r="D193" s="227" t="s">
        <v>164</v>
      </c>
      <c r="E193" s="195">
        <v>1300</v>
      </c>
    </row>
    <row r="194" spans="1:5" ht="15.75">
      <c r="A194" s="225"/>
      <c r="B194" s="225"/>
      <c r="C194" s="225">
        <v>4260</v>
      </c>
      <c r="D194" s="227" t="s">
        <v>115</v>
      </c>
      <c r="E194" s="195">
        <v>200000</v>
      </c>
    </row>
    <row r="195" spans="1:5" ht="15.75">
      <c r="A195" s="225"/>
      <c r="B195" s="225"/>
      <c r="C195" s="225">
        <v>4280</v>
      </c>
      <c r="D195" s="227" t="s">
        <v>116</v>
      </c>
      <c r="E195" s="195">
        <v>1750</v>
      </c>
    </row>
    <row r="196" spans="1:5" ht="15.75">
      <c r="A196" s="225"/>
      <c r="B196" s="225"/>
      <c r="C196" s="225">
        <v>4300</v>
      </c>
      <c r="D196" s="227" t="s">
        <v>100</v>
      </c>
      <c r="E196" s="195">
        <v>11085</v>
      </c>
    </row>
    <row r="197" spans="1:5" ht="15.75">
      <c r="A197" s="225"/>
      <c r="B197" s="225"/>
      <c r="C197" s="225">
        <v>4350</v>
      </c>
      <c r="D197" s="227" t="s">
        <v>170</v>
      </c>
      <c r="E197" s="195">
        <v>500</v>
      </c>
    </row>
    <row r="198" spans="1:5" ht="31.5">
      <c r="A198" s="225"/>
      <c r="B198" s="225"/>
      <c r="C198" s="225">
        <v>4360</v>
      </c>
      <c r="D198" s="145" t="s">
        <v>121</v>
      </c>
      <c r="E198" s="195">
        <v>1650</v>
      </c>
    </row>
    <row r="199" spans="1:5" ht="31.5">
      <c r="A199" s="225"/>
      <c r="B199" s="225"/>
      <c r="C199" s="225">
        <v>4370</v>
      </c>
      <c r="D199" s="227" t="s">
        <v>123</v>
      </c>
      <c r="E199" s="195">
        <v>2140</v>
      </c>
    </row>
    <row r="200" spans="1:5" ht="15.75">
      <c r="A200" s="225"/>
      <c r="B200" s="225"/>
      <c r="C200" s="225">
        <v>4410</v>
      </c>
      <c r="D200" s="227" t="s">
        <v>125</v>
      </c>
      <c r="E200" s="195">
        <v>500</v>
      </c>
    </row>
    <row r="201" spans="1:5" ht="31.5">
      <c r="A201" s="225"/>
      <c r="B201" s="225"/>
      <c r="C201" s="225">
        <v>4440</v>
      </c>
      <c r="D201" s="227" t="s">
        <v>127</v>
      </c>
      <c r="E201" s="195">
        <v>92804</v>
      </c>
    </row>
    <row r="202" spans="1:5" ht="31.5">
      <c r="A202" s="225"/>
      <c r="B202" s="225"/>
      <c r="C202" s="225">
        <v>4700</v>
      </c>
      <c r="D202" s="227" t="s">
        <v>129</v>
      </c>
      <c r="E202" s="195">
        <v>300</v>
      </c>
    </row>
    <row r="203" spans="1:5" ht="31.5">
      <c r="A203" s="225"/>
      <c r="B203" s="225"/>
      <c r="C203" s="225">
        <v>4740</v>
      </c>
      <c r="D203" s="145" t="s">
        <v>131</v>
      </c>
      <c r="E203" s="195">
        <v>800</v>
      </c>
    </row>
    <row r="204" spans="1:5" ht="31.5">
      <c r="A204" s="225"/>
      <c r="B204" s="225"/>
      <c r="C204" s="225">
        <v>4750</v>
      </c>
      <c r="D204" s="145" t="s">
        <v>133</v>
      </c>
      <c r="E204" s="195">
        <v>4300</v>
      </c>
    </row>
    <row r="205" spans="1:5" ht="15.75">
      <c r="A205" s="222"/>
      <c r="B205" s="222">
        <v>80113</v>
      </c>
      <c r="C205" s="222"/>
      <c r="D205" s="224" t="s">
        <v>174</v>
      </c>
      <c r="E205" s="200">
        <f>SUM(E206)</f>
        <v>35000</v>
      </c>
    </row>
    <row r="206" spans="1:5" ht="15.75">
      <c r="A206" s="225"/>
      <c r="B206" s="225"/>
      <c r="C206" s="225">
        <v>4300</v>
      </c>
      <c r="D206" s="227" t="s">
        <v>100</v>
      </c>
      <c r="E206" s="203">
        <v>35000</v>
      </c>
    </row>
    <row r="207" spans="1:5" ht="15.75">
      <c r="A207" s="222"/>
      <c r="B207" s="222">
        <v>80146</v>
      </c>
      <c r="C207" s="222"/>
      <c r="D207" s="224" t="s">
        <v>175</v>
      </c>
      <c r="E207" s="200">
        <f>SUM(E208:E210)</f>
        <v>23607</v>
      </c>
    </row>
    <row r="208" spans="1:5" ht="63">
      <c r="A208" s="222"/>
      <c r="B208" s="222"/>
      <c r="C208" s="228">
        <v>2909</v>
      </c>
      <c r="D208" s="229" t="s">
        <v>389</v>
      </c>
      <c r="E208" s="195">
        <v>2907</v>
      </c>
    </row>
    <row r="209" spans="1:5" ht="15.75">
      <c r="A209" s="225"/>
      <c r="B209" s="225"/>
      <c r="C209" s="225">
        <v>4300</v>
      </c>
      <c r="D209" s="227" t="s">
        <v>100</v>
      </c>
      <c r="E209" s="203">
        <v>15400</v>
      </c>
    </row>
    <row r="210" spans="1:5" ht="15.75">
      <c r="A210" s="225"/>
      <c r="B210" s="225"/>
      <c r="C210" s="225">
        <v>4410</v>
      </c>
      <c r="D210" s="227" t="s">
        <v>125</v>
      </c>
      <c r="E210" s="195">
        <v>5300</v>
      </c>
    </row>
    <row r="211" spans="1:5" ht="15.75">
      <c r="A211" s="222"/>
      <c r="B211" s="222">
        <v>80195</v>
      </c>
      <c r="C211" s="222"/>
      <c r="D211" s="224" t="s">
        <v>75</v>
      </c>
      <c r="E211" s="204">
        <f>SUM(E212:E213)</f>
        <v>103400</v>
      </c>
    </row>
    <row r="212" spans="1:5" ht="15.75">
      <c r="A212" s="225"/>
      <c r="B212" s="225"/>
      <c r="C212" s="225">
        <v>4300</v>
      </c>
      <c r="D212" s="227" t="s">
        <v>100</v>
      </c>
      <c r="E212" s="195">
        <v>63400</v>
      </c>
    </row>
    <row r="213" spans="1:5" ht="15.75">
      <c r="A213" s="225"/>
      <c r="B213" s="225"/>
      <c r="C213" s="225">
        <v>4307</v>
      </c>
      <c r="D213" s="227" t="s">
        <v>100</v>
      </c>
      <c r="E213" s="195">
        <v>40000</v>
      </c>
    </row>
    <row r="214" spans="1:5" ht="15.75">
      <c r="A214" s="216">
        <v>851</v>
      </c>
      <c r="B214" s="216"/>
      <c r="C214" s="216"/>
      <c r="D214" s="214" t="s">
        <v>176</v>
      </c>
      <c r="E214" s="205">
        <f>SUM(E220+E215+E228)</f>
        <v>200100</v>
      </c>
    </row>
    <row r="215" spans="1:5" ht="15.75">
      <c r="A215" s="222"/>
      <c r="B215" s="222">
        <v>85153</v>
      </c>
      <c r="C215" s="222"/>
      <c r="D215" s="224" t="s">
        <v>379</v>
      </c>
      <c r="E215" s="206">
        <f>SUM(E216:E219)</f>
        <v>17400</v>
      </c>
    </row>
    <row r="216" spans="1:5" ht="15.75">
      <c r="A216" s="222"/>
      <c r="B216" s="222"/>
      <c r="C216" s="228">
        <v>4170</v>
      </c>
      <c r="D216" s="145" t="s">
        <v>139</v>
      </c>
      <c r="E216" s="207">
        <v>15400</v>
      </c>
    </row>
    <row r="217" spans="1:5" ht="15.75">
      <c r="A217" s="222"/>
      <c r="B217" s="222"/>
      <c r="C217" s="228">
        <v>4210</v>
      </c>
      <c r="D217" s="227" t="s">
        <v>98</v>
      </c>
      <c r="E217" s="207">
        <v>500</v>
      </c>
    </row>
    <row r="218" spans="1:5" ht="15.75">
      <c r="A218" s="222"/>
      <c r="B218" s="222"/>
      <c r="C218" s="228">
        <v>4220</v>
      </c>
      <c r="D218" s="227" t="s">
        <v>178</v>
      </c>
      <c r="E218" s="207">
        <v>300</v>
      </c>
    </row>
    <row r="219" spans="1:5" ht="15.75">
      <c r="A219" s="222"/>
      <c r="B219" s="222"/>
      <c r="C219" s="228">
        <v>4300</v>
      </c>
      <c r="D219" s="227" t="s">
        <v>100</v>
      </c>
      <c r="E219" s="207">
        <v>1200</v>
      </c>
    </row>
    <row r="220" spans="1:5" ht="15.75">
      <c r="A220" s="222"/>
      <c r="B220" s="222">
        <v>85154</v>
      </c>
      <c r="C220" s="222"/>
      <c r="D220" s="224" t="s">
        <v>177</v>
      </c>
      <c r="E220" s="204">
        <f>SUM(E221:E227)</f>
        <v>182600</v>
      </c>
    </row>
    <row r="221" spans="1:5" ht="15.75">
      <c r="A221" s="225"/>
      <c r="B221" s="225"/>
      <c r="C221" s="225">
        <v>4110</v>
      </c>
      <c r="D221" s="227" t="s">
        <v>113</v>
      </c>
      <c r="E221" s="195">
        <v>3000</v>
      </c>
    </row>
    <row r="222" spans="1:5" ht="15.75">
      <c r="A222" s="225"/>
      <c r="B222" s="225"/>
      <c r="C222" s="225">
        <v>4170</v>
      </c>
      <c r="D222" s="145" t="s">
        <v>139</v>
      </c>
      <c r="E222" s="195">
        <v>115900</v>
      </c>
    </row>
    <row r="223" spans="1:5" ht="15.75">
      <c r="A223" s="225"/>
      <c r="B223" s="225"/>
      <c r="C223" s="225">
        <v>4210</v>
      </c>
      <c r="D223" s="227" t="s">
        <v>98</v>
      </c>
      <c r="E223" s="195">
        <v>5700</v>
      </c>
    </row>
    <row r="224" spans="1:5" ht="15.75">
      <c r="A224" s="225"/>
      <c r="B224" s="225"/>
      <c r="C224" s="225">
        <v>4220</v>
      </c>
      <c r="D224" s="227" t="s">
        <v>178</v>
      </c>
      <c r="E224" s="195">
        <v>9700</v>
      </c>
    </row>
    <row r="225" spans="1:5" ht="15.75">
      <c r="A225" s="225"/>
      <c r="B225" s="225"/>
      <c r="C225" s="225">
        <v>4300</v>
      </c>
      <c r="D225" s="227" t="s">
        <v>100</v>
      </c>
      <c r="E225" s="195">
        <v>46800</v>
      </c>
    </row>
    <row r="226" spans="1:5" ht="15.75">
      <c r="A226" s="225"/>
      <c r="B226" s="225"/>
      <c r="C226" s="226" t="s">
        <v>124</v>
      </c>
      <c r="D226" s="227" t="s">
        <v>125</v>
      </c>
      <c r="E226" s="195">
        <v>1000</v>
      </c>
    </row>
    <row r="227" spans="1:5" ht="31.5">
      <c r="A227" s="225"/>
      <c r="B227" s="225"/>
      <c r="C227" s="226" t="s">
        <v>132</v>
      </c>
      <c r="D227" s="145" t="s">
        <v>133</v>
      </c>
      <c r="E227" s="195">
        <v>500</v>
      </c>
    </row>
    <row r="228" spans="1:5" ht="15.75">
      <c r="A228" s="225"/>
      <c r="B228" s="230">
        <v>85195</v>
      </c>
      <c r="C228" s="232"/>
      <c r="D228" s="233" t="s">
        <v>75</v>
      </c>
      <c r="E228" s="198">
        <f>SUM(E229:E231)</f>
        <v>100</v>
      </c>
    </row>
    <row r="229" spans="1:5" ht="15.75">
      <c r="A229" s="225"/>
      <c r="B229" s="225"/>
      <c r="C229" s="226" t="s">
        <v>380</v>
      </c>
      <c r="D229" s="145" t="s">
        <v>111</v>
      </c>
      <c r="E229" s="195">
        <v>75</v>
      </c>
    </row>
    <row r="230" spans="1:5" ht="15.75">
      <c r="A230" s="225"/>
      <c r="B230" s="225"/>
      <c r="C230" s="226" t="s">
        <v>373</v>
      </c>
      <c r="D230" s="145" t="s">
        <v>98</v>
      </c>
      <c r="E230" s="195">
        <v>5</v>
      </c>
    </row>
    <row r="231" spans="1:5" ht="15.75">
      <c r="A231" s="225"/>
      <c r="B231" s="225"/>
      <c r="C231" s="226" t="s">
        <v>117</v>
      </c>
      <c r="D231" s="145" t="s">
        <v>100</v>
      </c>
      <c r="E231" s="195">
        <v>20</v>
      </c>
    </row>
    <row r="232" spans="1:5" ht="15.75">
      <c r="A232" s="216">
        <v>852</v>
      </c>
      <c r="B232" s="216"/>
      <c r="C232" s="213"/>
      <c r="D232" s="214" t="s">
        <v>77</v>
      </c>
      <c r="E232" s="208">
        <f>SUM(E235+E256+E258+E261+E263+E290+E304+E286+E233)</f>
        <v>10434522</v>
      </c>
    </row>
    <row r="233" spans="1:5" ht="15.75">
      <c r="A233" s="222"/>
      <c r="B233" s="222">
        <v>85202</v>
      </c>
      <c r="C233" s="223"/>
      <c r="D233" s="224" t="s">
        <v>179</v>
      </c>
      <c r="E233" s="206">
        <f>SUM(E234)</f>
        <v>157026</v>
      </c>
    </row>
    <row r="234" spans="1:5" ht="47.25">
      <c r="A234" s="222"/>
      <c r="B234" s="222"/>
      <c r="C234" s="226" t="s">
        <v>180</v>
      </c>
      <c r="D234" s="227" t="s">
        <v>181</v>
      </c>
      <c r="E234" s="195">
        <v>157026</v>
      </c>
    </row>
    <row r="235" spans="1:5" ht="47.25">
      <c r="A235" s="222"/>
      <c r="B235" s="222">
        <v>85212</v>
      </c>
      <c r="C235" s="223"/>
      <c r="D235" s="224" t="s">
        <v>78</v>
      </c>
      <c r="E235" s="194">
        <f>SUM(E236:E255)</f>
        <v>5714300</v>
      </c>
    </row>
    <row r="236" spans="1:5" ht="47.25">
      <c r="A236" s="222"/>
      <c r="B236" s="222"/>
      <c r="C236" s="234" t="s">
        <v>360</v>
      </c>
      <c r="D236" s="165" t="s">
        <v>387</v>
      </c>
      <c r="E236" s="195">
        <v>14400</v>
      </c>
    </row>
    <row r="237" spans="1:5" ht="15.75">
      <c r="A237" s="225"/>
      <c r="B237" s="225"/>
      <c r="C237" s="225">
        <v>3110</v>
      </c>
      <c r="D237" s="227" t="s">
        <v>182</v>
      </c>
      <c r="E237" s="195">
        <v>5528030</v>
      </c>
    </row>
    <row r="238" spans="1:5" ht="15.75">
      <c r="A238" s="225"/>
      <c r="B238" s="225"/>
      <c r="C238" s="225">
        <v>4010</v>
      </c>
      <c r="D238" s="227" t="s">
        <v>111</v>
      </c>
      <c r="E238" s="195">
        <v>78750</v>
      </c>
    </row>
    <row r="239" spans="1:5" ht="15.75">
      <c r="A239" s="225"/>
      <c r="B239" s="225"/>
      <c r="C239" s="225">
        <v>4040</v>
      </c>
      <c r="D239" s="227" t="s">
        <v>112</v>
      </c>
      <c r="E239" s="195">
        <v>6440</v>
      </c>
    </row>
    <row r="240" spans="1:5" ht="15.75">
      <c r="A240" s="225"/>
      <c r="B240" s="225"/>
      <c r="C240" s="225">
        <v>4110</v>
      </c>
      <c r="D240" s="227" t="s">
        <v>113</v>
      </c>
      <c r="E240" s="195">
        <v>72000</v>
      </c>
    </row>
    <row r="241" spans="1:5" ht="15.75">
      <c r="A241" s="225"/>
      <c r="B241" s="225"/>
      <c r="C241" s="225">
        <v>4120</v>
      </c>
      <c r="D241" s="145" t="s">
        <v>114</v>
      </c>
      <c r="E241" s="195">
        <v>2050</v>
      </c>
    </row>
    <row r="242" spans="1:5" ht="15.75">
      <c r="A242" s="225"/>
      <c r="B242" s="225"/>
      <c r="C242" s="225">
        <v>4140</v>
      </c>
      <c r="D242" s="145" t="s">
        <v>381</v>
      </c>
      <c r="E242" s="195">
        <v>2450</v>
      </c>
    </row>
    <row r="243" spans="1:5" ht="15.75">
      <c r="A243" s="225"/>
      <c r="B243" s="225"/>
      <c r="C243" s="225">
        <v>4210</v>
      </c>
      <c r="D243" s="227" t="s">
        <v>98</v>
      </c>
      <c r="E243" s="195">
        <v>675</v>
      </c>
    </row>
    <row r="244" spans="1:5" ht="15.75">
      <c r="A244" s="225"/>
      <c r="B244" s="225"/>
      <c r="C244" s="225">
        <v>4260</v>
      </c>
      <c r="D244" s="227" t="s">
        <v>115</v>
      </c>
      <c r="E244" s="195">
        <v>500</v>
      </c>
    </row>
    <row r="245" spans="1:5" ht="15.75">
      <c r="A245" s="225"/>
      <c r="B245" s="225"/>
      <c r="C245" s="225">
        <v>4270</v>
      </c>
      <c r="D245" s="227" t="s">
        <v>99</v>
      </c>
      <c r="E245" s="195">
        <v>100</v>
      </c>
    </row>
    <row r="246" spans="1:5" ht="15.75">
      <c r="A246" s="225"/>
      <c r="B246" s="225"/>
      <c r="C246" s="225">
        <v>4280</v>
      </c>
      <c r="D246" s="227" t="s">
        <v>116</v>
      </c>
      <c r="E246" s="195">
        <v>100</v>
      </c>
    </row>
    <row r="247" spans="1:5" ht="15.75">
      <c r="A247" s="132"/>
      <c r="B247" s="225"/>
      <c r="C247" s="226" t="s">
        <v>107</v>
      </c>
      <c r="D247" s="227" t="s">
        <v>100</v>
      </c>
      <c r="E247" s="195">
        <v>1500</v>
      </c>
    </row>
    <row r="248" spans="1:5" ht="15.75">
      <c r="A248" s="132"/>
      <c r="B248" s="225"/>
      <c r="C248" s="226" t="s">
        <v>118</v>
      </c>
      <c r="D248" s="227" t="s">
        <v>119</v>
      </c>
      <c r="E248" s="195">
        <v>705</v>
      </c>
    </row>
    <row r="249" spans="1:5" ht="31.5">
      <c r="A249" s="132"/>
      <c r="B249" s="225"/>
      <c r="C249" s="226" t="s">
        <v>122</v>
      </c>
      <c r="D249" s="227" t="s">
        <v>123</v>
      </c>
      <c r="E249" s="195">
        <v>1000</v>
      </c>
    </row>
    <row r="250" spans="1:5" ht="15.75">
      <c r="A250" s="132"/>
      <c r="B250" s="225"/>
      <c r="C250" s="226" t="s">
        <v>124</v>
      </c>
      <c r="D250" s="227" t="s">
        <v>125</v>
      </c>
      <c r="E250" s="195">
        <v>100</v>
      </c>
    </row>
    <row r="251" spans="1:5" ht="31.5">
      <c r="A251" s="225"/>
      <c r="B251" s="225"/>
      <c r="C251" s="225">
        <v>4440</v>
      </c>
      <c r="D251" s="227" t="s">
        <v>127</v>
      </c>
      <c r="E251" s="195">
        <v>2700</v>
      </c>
    </row>
    <row r="252" spans="1:5" ht="47.25">
      <c r="A252" s="225"/>
      <c r="B252" s="225"/>
      <c r="C252" s="225">
        <v>4560</v>
      </c>
      <c r="D252" s="227" t="s">
        <v>388</v>
      </c>
      <c r="E252" s="195">
        <v>900</v>
      </c>
    </row>
    <row r="253" spans="1:5" ht="31.5">
      <c r="A253" s="225"/>
      <c r="B253" s="225"/>
      <c r="C253" s="225">
        <v>4700</v>
      </c>
      <c r="D253" s="145" t="s">
        <v>129</v>
      </c>
      <c r="E253" s="195">
        <v>500</v>
      </c>
    </row>
    <row r="254" spans="1:5" ht="31.5">
      <c r="A254" s="225"/>
      <c r="B254" s="225"/>
      <c r="C254" s="225">
        <v>4740</v>
      </c>
      <c r="D254" s="145" t="s">
        <v>131</v>
      </c>
      <c r="E254" s="195">
        <v>700</v>
      </c>
    </row>
    <row r="255" spans="1:5" ht="31.5">
      <c r="A255" s="225"/>
      <c r="B255" s="225"/>
      <c r="C255" s="225">
        <v>4750</v>
      </c>
      <c r="D255" s="145" t="s">
        <v>133</v>
      </c>
      <c r="E255" s="195">
        <v>700</v>
      </c>
    </row>
    <row r="256" spans="1:5" ht="47.25">
      <c r="A256" s="222"/>
      <c r="B256" s="222">
        <v>85213</v>
      </c>
      <c r="C256" s="222"/>
      <c r="D256" s="224" t="s">
        <v>79</v>
      </c>
      <c r="E256" s="194">
        <f>SUM(E257:E257)</f>
        <v>94200</v>
      </c>
    </row>
    <row r="257" spans="1:5" ht="15.75">
      <c r="A257" s="225"/>
      <c r="B257" s="225"/>
      <c r="C257" s="225">
        <v>4130</v>
      </c>
      <c r="D257" s="227" t="s">
        <v>183</v>
      </c>
      <c r="E257" s="195">
        <v>94200</v>
      </c>
    </row>
    <row r="258" spans="1:5" ht="31.5">
      <c r="A258" s="132"/>
      <c r="B258" s="132">
        <v>85214</v>
      </c>
      <c r="C258" s="132"/>
      <c r="D258" s="133" t="s">
        <v>80</v>
      </c>
      <c r="E258" s="196">
        <f>SUM(E259:E260)</f>
        <v>1851000</v>
      </c>
    </row>
    <row r="259" spans="1:5" ht="47.25">
      <c r="A259" s="132"/>
      <c r="B259" s="132"/>
      <c r="C259" s="235">
        <v>2910</v>
      </c>
      <c r="D259" s="165" t="s">
        <v>387</v>
      </c>
      <c r="E259" s="195">
        <v>5000</v>
      </c>
    </row>
    <row r="260" spans="1:5" ht="15.75">
      <c r="A260" s="132"/>
      <c r="B260" s="225"/>
      <c r="C260" s="225">
        <v>3110</v>
      </c>
      <c r="D260" s="227" t="s">
        <v>184</v>
      </c>
      <c r="E260" s="195">
        <v>1846000</v>
      </c>
    </row>
    <row r="261" spans="1:5" ht="15.75">
      <c r="A261" s="222"/>
      <c r="B261" s="222">
        <v>85215</v>
      </c>
      <c r="C261" s="222"/>
      <c r="D261" s="224" t="s">
        <v>185</v>
      </c>
      <c r="E261" s="194">
        <f>SUM(E262)</f>
        <v>620000</v>
      </c>
    </row>
    <row r="262" spans="1:5" ht="15.75">
      <c r="A262" s="225"/>
      <c r="B262" s="225"/>
      <c r="C262" s="225">
        <v>3110</v>
      </c>
      <c r="D262" s="227" t="s">
        <v>184</v>
      </c>
      <c r="E262" s="195">
        <v>620000</v>
      </c>
    </row>
    <row r="263" spans="1:5" ht="15.75">
      <c r="A263" s="222"/>
      <c r="B263" s="222">
        <v>85219</v>
      </c>
      <c r="C263" s="222"/>
      <c r="D263" s="224" t="s">
        <v>81</v>
      </c>
      <c r="E263" s="196">
        <f>SUM(E264:E285)</f>
        <v>898950</v>
      </c>
    </row>
    <row r="264" spans="1:5" ht="15.75">
      <c r="A264" s="222"/>
      <c r="B264" s="222"/>
      <c r="C264" s="228">
        <v>3020</v>
      </c>
      <c r="D264" s="229" t="s">
        <v>110</v>
      </c>
      <c r="E264" s="197">
        <v>1000</v>
      </c>
    </row>
    <row r="265" spans="1:5" ht="15.75">
      <c r="A265" s="225"/>
      <c r="B265" s="236"/>
      <c r="C265" s="237" t="s">
        <v>158</v>
      </c>
      <c r="D265" s="227" t="s">
        <v>111</v>
      </c>
      <c r="E265" s="195">
        <v>587799</v>
      </c>
    </row>
    <row r="266" spans="1:5" ht="15.75">
      <c r="A266" s="236"/>
      <c r="B266" s="236"/>
      <c r="C266" s="237" t="s">
        <v>159</v>
      </c>
      <c r="D266" s="227" t="s">
        <v>112</v>
      </c>
      <c r="E266" s="195">
        <v>44390</v>
      </c>
    </row>
    <row r="267" spans="1:5" ht="15.75">
      <c r="A267" s="236"/>
      <c r="B267" s="236"/>
      <c r="C267" s="237" t="s">
        <v>160</v>
      </c>
      <c r="D267" s="227" t="s">
        <v>113</v>
      </c>
      <c r="E267" s="195">
        <v>97610</v>
      </c>
    </row>
    <row r="268" spans="1:5" ht="15.75">
      <c r="A268" s="236"/>
      <c r="B268" s="236"/>
      <c r="C268" s="237" t="s">
        <v>161</v>
      </c>
      <c r="D268" s="227" t="s">
        <v>114</v>
      </c>
      <c r="E268" s="195">
        <v>15489</v>
      </c>
    </row>
    <row r="269" spans="1:5" ht="31.5">
      <c r="A269" s="236"/>
      <c r="B269" s="236"/>
      <c r="C269" s="237" t="s">
        <v>186</v>
      </c>
      <c r="D269" s="145" t="s">
        <v>138</v>
      </c>
      <c r="E269" s="195">
        <v>17340</v>
      </c>
    </row>
    <row r="270" spans="1:5" ht="15.75">
      <c r="A270" s="236"/>
      <c r="B270" s="236"/>
      <c r="C270" s="237" t="s">
        <v>106</v>
      </c>
      <c r="D270" s="145" t="s">
        <v>139</v>
      </c>
      <c r="E270" s="195">
        <v>3475</v>
      </c>
    </row>
    <row r="271" spans="1:5" ht="15.75">
      <c r="A271" s="236"/>
      <c r="B271" s="236"/>
      <c r="C271" s="236">
        <v>4210</v>
      </c>
      <c r="D271" s="227" t="s">
        <v>98</v>
      </c>
      <c r="E271" s="195">
        <v>20606</v>
      </c>
    </row>
    <row r="272" spans="1:5" ht="15.75">
      <c r="A272" s="236"/>
      <c r="B272" s="236"/>
      <c r="C272" s="236">
        <v>4260</v>
      </c>
      <c r="D272" s="227" t="s">
        <v>115</v>
      </c>
      <c r="E272" s="195">
        <v>47300</v>
      </c>
    </row>
    <row r="273" spans="1:5" ht="15.75">
      <c r="A273" s="236"/>
      <c r="B273" s="236"/>
      <c r="C273" s="236">
        <v>4270</v>
      </c>
      <c r="D273" s="227" t="s">
        <v>99</v>
      </c>
      <c r="E273" s="195">
        <v>420</v>
      </c>
    </row>
    <row r="274" spans="1:5" ht="15.75">
      <c r="A274" s="236"/>
      <c r="B274" s="236"/>
      <c r="C274" s="236">
        <v>4280</v>
      </c>
      <c r="D274" s="227" t="s">
        <v>116</v>
      </c>
      <c r="E274" s="195">
        <v>250</v>
      </c>
    </row>
    <row r="275" spans="1:5" ht="15.75">
      <c r="A275" s="236"/>
      <c r="B275" s="236"/>
      <c r="C275" s="236">
        <v>4300</v>
      </c>
      <c r="D275" s="227" t="s">
        <v>100</v>
      </c>
      <c r="E275" s="195">
        <v>15900</v>
      </c>
    </row>
    <row r="276" spans="1:5" ht="15.75">
      <c r="A276" s="236"/>
      <c r="B276" s="236"/>
      <c r="C276" s="236">
        <v>4350</v>
      </c>
      <c r="D276" s="227" t="s">
        <v>119</v>
      </c>
      <c r="E276" s="195">
        <v>1680</v>
      </c>
    </row>
    <row r="277" spans="1:5" ht="31.5">
      <c r="A277" s="236"/>
      <c r="B277" s="236"/>
      <c r="C277" s="236">
        <v>4360</v>
      </c>
      <c r="D277" s="227" t="s">
        <v>382</v>
      </c>
      <c r="E277" s="195">
        <v>2050</v>
      </c>
    </row>
    <row r="278" spans="1:5" ht="31.5">
      <c r="A278" s="236"/>
      <c r="B278" s="236"/>
      <c r="C278" s="236">
        <v>4370</v>
      </c>
      <c r="D278" s="227" t="s">
        <v>123</v>
      </c>
      <c r="E278" s="195">
        <v>5250</v>
      </c>
    </row>
    <row r="279" spans="1:5" ht="15.75">
      <c r="A279" s="236"/>
      <c r="B279" s="236"/>
      <c r="C279" s="236">
        <v>4410</v>
      </c>
      <c r="D279" s="227" t="s">
        <v>125</v>
      </c>
      <c r="E279" s="195">
        <v>525</v>
      </c>
    </row>
    <row r="280" spans="1:5" ht="15.75">
      <c r="A280" s="236"/>
      <c r="B280" s="236"/>
      <c r="C280" s="236">
        <v>4430</v>
      </c>
      <c r="D280" s="227" t="s">
        <v>102</v>
      </c>
      <c r="E280" s="195">
        <v>415</v>
      </c>
    </row>
    <row r="281" spans="1:5" ht="31.5">
      <c r="A281" s="236"/>
      <c r="B281" s="236"/>
      <c r="C281" s="236">
        <v>4440</v>
      </c>
      <c r="D281" s="227" t="s">
        <v>127</v>
      </c>
      <c r="E281" s="195">
        <v>24000</v>
      </c>
    </row>
    <row r="282" spans="1:5" ht="31.5">
      <c r="A282" s="236"/>
      <c r="B282" s="236"/>
      <c r="C282" s="236">
        <v>4520</v>
      </c>
      <c r="D282" s="227" t="s">
        <v>383</v>
      </c>
      <c r="E282" s="195">
        <v>11</v>
      </c>
    </row>
    <row r="283" spans="1:5" ht="31.5">
      <c r="A283" s="236"/>
      <c r="B283" s="236"/>
      <c r="C283" s="236">
        <v>4700</v>
      </c>
      <c r="D283" s="145" t="s">
        <v>129</v>
      </c>
      <c r="E283" s="195">
        <v>1890</v>
      </c>
    </row>
    <row r="284" spans="1:5" ht="31.5">
      <c r="A284" s="236"/>
      <c r="B284" s="236"/>
      <c r="C284" s="236">
        <v>4740</v>
      </c>
      <c r="D284" s="145" t="s">
        <v>131</v>
      </c>
      <c r="E284" s="195">
        <v>2100</v>
      </c>
    </row>
    <row r="285" spans="1:5" ht="31.5">
      <c r="A285" s="236"/>
      <c r="B285" s="236"/>
      <c r="C285" s="236">
        <v>4750</v>
      </c>
      <c r="D285" s="145" t="s">
        <v>133</v>
      </c>
      <c r="E285" s="195">
        <v>9450</v>
      </c>
    </row>
    <row r="286" spans="1:5" ht="47.25">
      <c r="A286" s="238"/>
      <c r="B286" s="238">
        <v>85220</v>
      </c>
      <c r="C286" s="238"/>
      <c r="D286" s="224" t="s">
        <v>187</v>
      </c>
      <c r="E286" s="196">
        <f>SUM(E287:E289)</f>
        <v>12500</v>
      </c>
    </row>
    <row r="287" spans="1:5" ht="15.75">
      <c r="A287" s="236"/>
      <c r="B287" s="236"/>
      <c r="C287" s="236">
        <v>4170</v>
      </c>
      <c r="D287" s="145" t="s">
        <v>139</v>
      </c>
      <c r="E287" s="195">
        <v>8000</v>
      </c>
    </row>
    <row r="288" spans="1:5" ht="15.75">
      <c r="A288" s="236"/>
      <c r="B288" s="236"/>
      <c r="C288" s="236">
        <v>4210</v>
      </c>
      <c r="D288" s="227" t="s">
        <v>98</v>
      </c>
      <c r="E288" s="195">
        <v>500</v>
      </c>
    </row>
    <row r="289" spans="1:5" ht="15.75">
      <c r="A289" s="236"/>
      <c r="B289" s="236"/>
      <c r="C289" s="236">
        <v>4300</v>
      </c>
      <c r="D289" s="227" t="s">
        <v>100</v>
      </c>
      <c r="E289" s="195">
        <v>4000</v>
      </c>
    </row>
    <row r="290" spans="1:5" ht="31.5">
      <c r="A290" s="238"/>
      <c r="B290" s="238">
        <v>85228</v>
      </c>
      <c r="C290" s="238"/>
      <c r="D290" s="224" t="s">
        <v>82</v>
      </c>
      <c r="E290" s="196">
        <f>SUM(E291:E303)</f>
        <v>581932</v>
      </c>
    </row>
    <row r="291" spans="1:5" ht="15.75">
      <c r="A291" s="238"/>
      <c r="B291" s="238"/>
      <c r="C291" s="237" t="s">
        <v>157</v>
      </c>
      <c r="D291" s="227" t="s">
        <v>110</v>
      </c>
      <c r="E291" s="195">
        <v>5000</v>
      </c>
    </row>
    <row r="292" spans="1:5" ht="15.75">
      <c r="A292" s="236"/>
      <c r="B292" s="236"/>
      <c r="C292" s="236">
        <v>4010</v>
      </c>
      <c r="D292" s="227" t="s">
        <v>111</v>
      </c>
      <c r="E292" s="195">
        <v>400000</v>
      </c>
    </row>
    <row r="293" spans="1:5" ht="15.75">
      <c r="A293" s="236"/>
      <c r="B293" s="236"/>
      <c r="C293" s="236">
        <v>4040</v>
      </c>
      <c r="D293" s="227" t="s">
        <v>112</v>
      </c>
      <c r="E293" s="195">
        <v>48117</v>
      </c>
    </row>
    <row r="294" spans="1:5" ht="15.75">
      <c r="A294" s="236"/>
      <c r="B294" s="236"/>
      <c r="C294" s="236">
        <v>4110</v>
      </c>
      <c r="D294" s="227" t="s">
        <v>113</v>
      </c>
      <c r="E294" s="195">
        <v>70000</v>
      </c>
    </row>
    <row r="295" spans="1:5" ht="15.75">
      <c r="A295" s="236"/>
      <c r="B295" s="236"/>
      <c r="C295" s="236">
        <v>4120</v>
      </c>
      <c r="D295" s="227" t="s">
        <v>114</v>
      </c>
      <c r="E295" s="195">
        <v>11000</v>
      </c>
    </row>
    <row r="296" spans="1:5" ht="31.5">
      <c r="A296" s="236"/>
      <c r="B296" s="236"/>
      <c r="C296" s="236">
        <v>4140</v>
      </c>
      <c r="D296" s="227" t="s">
        <v>138</v>
      </c>
      <c r="E296" s="195">
        <v>25000</v>
      </c>
    </row>
    <row r="297" spans="1:5" ht="15.75">
      <c r="A297" s="236"/>
      <c r="B297" s="236"/>
      <c r="C297" s="236">
        <v>4210</v>
      </c>
      <c r="D297" s="227" t="s">
        <v>98</v>
      </c>
      <c r="E297" s="195">
        <v>525</v>
      </c>
    </row>
    <row r="298" spans="1:5" ht="15.75">
      <c r="A298" s="236"/>
      <c r="B298" s="236"/>
      <c r="C298" s="236">
        <v>4260</v>
      </c>
      <c r="D298" s="227" t="s">
        <v>115</v>
      </c>
      <c r="E298" s="195">
        <v>1575</v>
      </c>
    </row>
    <row r="299" spans="1:5" ht="15.75">
      <c r="A299" s="236"/>
      <c r="B299" s="236"/>
      <c r="C299" s="236">
        <v>4280</v>
      </c>
      <c r="D299" s="227" t="s">
        <v>116</v>
      </c>
      <c r="E299" s="195">
        <v>1500</v>
      </c>
    </row>
    <row r="300" spans="1:5" ht="15.75">
      <c r="A300" s="236"/>
      <c r="B300" s="236"/>
      <c r="C300" s="236">
        <v>4300</v>
      </c>
      <c r="D300" s="227" t="s">
        <v>100</v>
      </c>
      <c r="E300" s="195">
        <v>400</v>
      </c>
    </row>
    <row r="301" spans="1:5" ht="15.75">
      <c r="A301" s="236"/>
      <c r="B301" s="236"/>
      <c r="C301" s="236">
        <v>4410</v>
      </c>
      <c r="D301" s="227" t="s">
        <v>125</v>
      </c>
      <c r="E301" s="195">
        <v>315</v>
      </c>
    </row>
    <row r="302" spans="1:5" ht="31.5">
      <c r="A302" s="236"/>
      <c r="B302" s="236"/>
      <c r="C302" s="236">
        <v>4440</v>
      </c>
      <c r="D302" s="227" t="s">
        <v>127</v>
      </c>
      <c r="E302" s="195">
        <v>18000</v>
      </c>
    </row>
    <row r="303" spans="1:5" ht="31.5">
      <c r="A303" s="236"/>
      <c r="B303" s="236"/>
      <c r="C303" s="236">
        <v>4700</v>
      </c>
      <c r="D303" s="227" t="s">
        <v>129</v>
      </c>
      <c r="E303" s="195">
        <v>500</v>
      </c>
    </row>
    <row r="304" spans="1:5" ht="15.75">
      <c r="A304" s="238"/>
      <c r="B304" s="238">
        <v>85295</v>
      </c>
      <c r="C304" s="238"/>
      <c r="D304" s="224" t="s">
        <v>75</v>
      </c>
      <c r="E304" s="204">
        <f>SUM(E305:E317)</f>
        <v>504614</v>
      </c>
    </row>
    <row r="305" spans="1:5" ht="15.75">
      <c r="A305" s="236"/>
      <c r="B305" s="236"/>
      <c r="C305" s="237" t="s">
        <v>157</v>
      </c>
      <c r="D305" s="227" t="s">
        <v>110</v>
      </c>
      <c r="E305" s="195">
        <v>180</v>
      </c>
    </row>
    <row r="306" spans="1:5" ht="15.75">
      <c r="A306" s="236"/>
      <c r="B306" s="236"/>
      <c r="C306" s="236">
        <v>3110</v>
      </c>
      <c r="D306" s="227" t="s">
        <v>184</v>
      </c>
      <c r="E306" s="195">
        <v>312500</v>
      </c>
    </row>
    <row r="307" spans="1:5" ht="15.75">
      <c r="A307" s="236"/>
      <c r="B307" s="236"/>
      <c r="C307" s="236">
        <v>4010</v>
      </c>
      <c r="D307" s="227" t="s">
        <v>111</v>
      </c>
      <c r="E307" s="195">
        <v>55015</v>
      </c>
    </row>
    <row r="308" spans="1:5" ht="15.75">
      <c r="A308" s="236"/>
      <c r="B308" s="236"/>
      <c r="C308" s="236">
        <v>4040</v>
      </c>
      <c r="D308" s="227" t="s">
        <v>112</v>
      </c>
      <c r="E308" s="195">
        <v>4316</v>
      </c>
    </row>
    <row r="309" spans="1:5" ht="15.75">
      <c r="A309" s="236"/>
      <c r="B309" s="236"/>
      <c r="C309" s="236">
        <v>4110</v>
      </c>
      <c r="D309" s="227" t="s">
        <v>113</v>
      </c>
      <c r="E309" s="195">
        <v>9160</v>
      </c>
    </row>
    <row r="310" spans="1:5" ht="15.75">
      <c r="A310" s="236"/>
      <c r="B310" s="236"/>
      <c r="C310" s="236">
        <v>4120</v>
      </c>
      <c r="D310" s="227" t="s">
        <v>114</v>
      </c>
      <c r="E310" s="195">
        <v>1453</v>
      </c>
    </row>
    <row r="311" spans="1:5" ht="31.5">
      <c r="A311" s="236"/>
      <c r="B311" s="236"/>
      <c r="C311" s="236">
        <v>4140</v>
      </c>
      <c r="D311" s="227" t="s">
        <v>138</v>
      </c>
      <c r="E311" s="195">
        <v>1800</v>
      </c>
    </row>
    <row r="312" spans="1:5" ht="15.75">
      <c r="A312" s="236"/>
      <c r="B312" s="236"/>
      <c r="C312" s="225">
        <v>4210</v>
      </c>
      <c r="D312" s="227" t="s">
        <v>98</v>
      </c>
      <c r="E312" s="195">
        <v>4400</v>
      </c>
    </row>
    <row r="313" spans="1:5" ht="15.75">
      <c r="A313" s="236"/>
      <c r="B313" s="236"/>
      <c r="C313" s="225">
        <v>4220</v>
      </c>
      <c r="D313" s="227" t="s">
        <v>178</v>
      </c>
      <c r="E313" s="195">
        <v>106560</v>
      </c>
    </row>
    <row r="314" spans="1:5" ht="15.75">
      <c r="A314" s="236"/>
      <c r="B314" s="236"/>
      <c r="C314" s="225">
        <v>4260</v>
      </c>
      <c r="D314" s="227" t="s">
        <v>115</v>
      </c>
      <c r="E314" s="195">
        <v>3300</v>
      </c>
    </row>
    <row r="315" spans="1:5" ht="15.75">
      <c r="A315" s="236"/>
      <c r="B315" s="236"/>
      <c r="C315" s="225">
        <v>4280</v>
      </c>
      <c r="D315" s="227" t="s">
        <v>116</v>
      </c>
      <c r="E315" s="195">
        <v>50</v>
      </c>
    </row>
    <row r="316" spans="1:5" ht="15.75">
      <c r="A316" s="236"/>
      <c r="B316" s="236"/>
      <c r="C316" s="225">
        <v>4300</v>
      </c>
      <c r="D316" s="227" t="s">
        <v>100</v>
      </c>
      <c r="E316" s="195">
        <v>3000</v>
      </c>
    </row>
    <row r="317" spans="1:5" ht="15.75">
      <c r="A317" s="236"/>
      <c r="B317" s="236"/>
      <c r="C317" s="225">
        <v>4440</v>
      </c>
      <c r="D317" s="227" t="s">
        <v>127</v>
      </c>
      <c r="E317" s="195">
        <v>2880</v>
      </c>
    </row>
    <row r="318" spans="1:5" ht="30" customHeight="1">
      <c r="A318" s="240">
        <v>854</v>
      </c>
      <c r="B318" s="240"/>
      <c r="C318" s="216"/>
      <c r="D318" s="214" t="s">
        <v>188</v>
      </c>
      <c r="E318" s="208">
        <f>SUM(E319+E335)</f>
        <v>181069</v>
      </c>
    </row>
    <row r="319" spans="1:5" ht="15.75">
      <c r="A319" s="238"/>
      <c r="B319" s="238">
        <v>85401</v>
      </c>
      <c r="C319" s="222"/>
      <c r="D319" s="224" t="s">
        <v>189</v>
      </c>
      <c r="E319" s="204">
        <f>SUM(E320:E334)</f>
        <v>174069</v>
      </c>
    </row>
    <row r="320" spans="1:5" ht="15.75">
      <c r="A320" s="238"/>
      <c r="B320" s="238"/>
      <c r="C320" s="225">
        <v>3020</v>
      </c>
      <c r="D320" s="227" t="s">
        <v>110</v>
      </c>
      <c r="E320" s="195">
        <v>1161</v>
      </c>
    </row>
    <row r="321" spans="1:5" ht="15.75">
      <c r="A321" s="236"/>
      <c r="B321" s="236"/>
      <c r="C321" s="236">
        <v>4010</v>
      </c>
      <c r="D321" s="227" t="s">
        <v>111</v>
      </c>
      <c r="E321" s="195">
        <v>110839</v>
      </c>
    </row>
    <row r="322" spans="1:5" ht="15.75">
      <c r="A322" s="236"/>
      <c r="B322" s="236"/>
      <c r="C322" s="237" t="s">
        <v>159</v>
      </c>
      <c r="D322" s="227" t="s">
        <v>112</v>
      </c>
      <c r="E322" s="195">
        <v>9705</v>
      </c>
    </row>
    <row r="323" spans="1:5" ht="15.75">
      <c r="A323" s="236"/>
      <c r="B323" s="225"/>
      <c r="C323" s="225">
        <v>4110</v>
      </c>
      <c r="D323" s="227" t="s">
        <v>113</v>
      </c>
      <c r="E323" s="195">
        <v>18700</v>
      </c>
    </row>
    <row r="324" spans="1:5" ht="15.75">
      <c r="A324" s="236"/>
      <c r="B324" s="225"/>
      <c r="C324" s="226" t="s">
        <v>161</v>
      </c>
      <c r="D324" s="227" t="s">
        <v>114</v>
      </c>
      <c r="E324" s="195">
        <v>3100</v>
      </c>
    </row>
    <row r="325" spans="1:5" ht="15.75">
      <c r="A325" s="225"/>
      <c r="B325" s="225"/>
      <c r="C325" s="225">
        <v>4210</v>
      </c>
      <c r="D325" s="227" t="s">
        <v>98</v>
      </c>
      <c r="E325" s="195">
        <v>7200</v>
      </c>
    </row>
    <row r="326" spans="1:5" ht="15.75">
      <c r="A326" s="225"/>
      <c r="B326" s="225"/>
      <c r="C326" s="225">
        <v>4240</v>
      </c>
      <c r="D326" s="227" t="s">
        <v>164</v>
      </c>
      <c r="E326" s="195">
        <v>3500</v>
      </c>
    </row>
    <row r="327" spans="1:5" ht="15.75">
      <c r="A327" s="225"/>
      <c r="B327" s="225"/>
      <c r="C327" s="225">
        <v>4260</v>
      </c>
      <c r="D327" s="227" t="s">
        <v>115</v>
      </c>
      <c r="E327" s="195">
        <v>1800</v>
      </c>
    </row>
    <row r="328" spans="1:5" ht="15.75">
      <c r="A328" s="225"/>
      <c r="B328" s="225"/>
      <c r="C328" s="225">
        <v>4280</v>
      </c>
      <c r="D328" s="227" t="s">
        <v>116</v>
      </c>
      <c r="E328" s="195">
        <v>500</v>
      </c>
    </row>
    <row r="329" spans="1:5" ht="15.75">
      <c r="A329" s="241"/>
      <c r="B329" s="241"/>
      <c r="C329" s="242">
        <v>4300</v>
      </c>
      <c r="D329" s="145" t="s">
        <v>100</v>
      </c>
      <c r="E329" s="195">
        <v>2600</v>
      </c>
    </row>
    <row r="330" spans="1:5" ht="31.5">
      <c r="A330" s="241"/>
      <c r="B330" s="241"/>
      <c r="C330" s="242">
        <v>4370</v>
      </c>
      <c r="D330" s="227" t="s">
        <v>123</v>
      </c>
      <c r="E330" s="195">
        <v>1200</v>
      </c>
    </row>
    <row r="331" spans="1:5" ht="15.75">
      <c r="A331" s="241"/>
      <c r="B331" s="241"/>
      <c r="C331" s="242">
        <v>4410</v>
      </c>
      <c r="D331" s="227" t="s">
        <v>125</v>
      </c>
      <c r="E331" s="195">
        <v>700</v>
      </c>
    </row>
    <row r="332" spans="1:5" ht="15.75">
      <c r="A332" s="241"/>
      <c r="B332" s="236"/>
      <c r="C332" s="225">
        <v>4440</v>
      </c>
      <c r="D332" s="227" t="s">
        <v>127</v>
      </c>
      <c r="E332" s="195">
        <v>10364</v>
      </c>
    </row>
    <row r="333" spans="1:5" ht="31.5">
      <c r="A333" s="241"/>
      <c r="B333" s="236"/>
      <c r="C333" s="225">
        <v>4740</v>
      </c>
      <c r="D333" s="145" t="s">
        <v>131</v>
      </c>
      <c r="E333" s="195">
        <v>700</v>
      </c>
    </row>
    <row r="334" spans="1:5" ht="31.5">
      <c r="A334" s="241"/>
      <c r="B334" s="236"/>
      <c r="C334" s="225">
        <v>4750</v>
      </c>
      <c r="D334" s="145" t="s">
        <v>133</v>
      </c>
      <c r="E334" s="195">
        <v>2000</v>
      </c>
    </row>
    <row r="335" spans="1:5" ht="47.25">
      <c r="A335" s="241"/>
      <c r="B335" s="239">
        <v>85412</v>
      </c>
      <c r="C335" s="230"/>
      <c r="D335" s="233" t="s">
        <v>606</v>
      </c>
      <c r="E335" s="200">
        <f>SUM(E336)</f>
        <v>7000</v>
      </c>
    </row>
    <row r="336" spans="1:5" ht="47.25">
      <c r="A336" s="241"/>
      <c r="B336" s="236"/>
      <c r="C336" s="225">
        <v>2820</v>
      </c>
      <c r="D336" s="227" t="s">
        <v>200</v>
      </c>
      <c r="E336" s="195">
        <v>7000</v>
      </c>
    </row>
    <row r="337" spans="1:5" ht="15.75">
      <c r="A337" s="240">
        <v>900</v>
      </c>
      <c r="B337" s="240"/>
      <c r="C337" s="216"/>
      <c r="D337" s="214" t="s">
        <v>84</v>
      </c>
      <c r="E337" s="208">
        <f>SUM(E350+E354+E340+E338+E343+E346+E348)</f>
        <v>4777500</v>
      </c>
    </row>
    <row r="338" spans="1:5" ht="15.75">
      <c r="A338" s="238"/>
      <c r="B338" s="238">
        <v>90001</v>
      </c>
      <c r="C338" s="222"/>
      <c r="D338" s="224" t="s">
        <v>190</v>
      </c>
      <c r="E338" s="206">
        <f>SUM(E339)</f>
        <v>1275000</v>
      </c>
    </row>
    <row r="339" spans="1:5" ht="15.75">
      <c r="A339" s="238"/>
      <c r="B339" s="238"/>
      <c r="C339" s="225">
        <v>6050</v>
      </c>
      <c r="D339" s="227" t="s">
        <v>95</v>
      </c>
      <c r="E339" s="195">
        <v>1275000</v>
      </c>
    </row>
    <row r="340" spans="1:5" ht="15.75">
      <c r="A340" s="238"/>
      <c r="B340" s="238">
        <v>90002</v>
      </c>
      <c r="C340" s="222"/>
      <c r="D340" s="224" t="s">
        <v>191</v>
      </c>
      <c r="E340" s="196">
        <f>SUM(E341:E342)</f>
        <v>85000</v>
      </c>
    </row>
    <row r="341" spans="1:5" ht="15.75">
      <c r="A341" s="238"/>
      <c r="B341" s="238"/>
      <c r="C341" s="175">
        <v>4300</v>
      </c>
      <c r="D341" s="229" t="s">
        <v>100</v>
      </c>
      <c r="E341" s="197">
        <v>75000</v>
      </c>
    </row>
    <row r="342" spans="1:5" ht="31.5">
      <c r="A342" s="238"/>
      <c r="B342" s="238"/>
      <c r="C342" s="225">
        <v>6060</v>
      </c>
      <c r="D342" s="227" t="s">
        <v>374</v>
      </c>
      <c r="E342" s="195">
        <v>10000</v>
      </c>
    </row>
    <row r="343" spans="1:5" ht="15.75">
      <c r="A343" s="236"/>
      <c r="B343" s="238">
        <v>90003</v>
      </c>
      <c r="C343" s="222"/>
      <c r="D343" s="224" t="s">
        <v>192</v>
      </c>
      <c r="E343" s="196">
        <f>SUM(E344:E345)</f>
        <v>400000</v>
      </c>
    </row>
    <row r="344" spans="1:5" ht="15.75">
      <c r="A344" s="236"/>
      <c r="B344" s="236"/>
      <c r="C344" s="225">
        <v>4300</v>
      </c>
      <c r="D344" s="227" t="s">
        <v>100</v>
      </c>
      <c r="E344" s="195">
        <v>399000</v>
      </c>
    </row>
    <row r="345" spans="1:5" ht="15.75">
      <c r="A345" s="236"/>
      <c r="B345" s="236"/>
      <c r="C345" s="225">
        <v>4430</v>
      </c>
      <c r="D345" s="227" t="s">
        <v>102</v>
      </c>
      <c r="E345" s="195">
        <v>1000</v>
      </c>
    </row>
    <row r="346" spans="1:5" ht="15.75">
      <c r="A346" s="236"/>
      <c r="B346" s="238">
        <v>90004</v>
      </c>
      <c r="C346" s="222"/>
      <c r="D346" s="224" t="s">
        <v>193</v>
      </c>
      <c r="E346" s="196">
        <f>SUM(E347)</f>
        <v>500000</v>
      </c>
    </row>
    <row r="347" spans="1:5" ht="15.75">
      <c r="A347" s="236"/>
      <c r="B347" s="236"/>
      <c r="C347" s="225">
        <v>4300</v>
      </c>
      <c r="D347" s="227" t="s">
        <v>100</v>
      </c>
      <c r="E347" s="195">
        <v>500000</v>
      </c>
    </row>
    <row r="348" spans="1:5" ht="15.75">
      <c r="A348" s="236"/>
      <c r="B348" s="239">
        <v>90005</v>
      </c>
      <c r="C348" s="230"/>
      <c r="D348" s="231" t="s">
        <v>384</v>
      </c>
      <c r="E348" s="209">
        <f>SUM(E349)</f>
        <v>10000</v>
      </c>
    </row>
    <row r="349" spans="1:5" ht="15.75">
      <c r="A349" s="236"/>
      <c r="B349" s="236"/>
      <c r="C349" s="225">
        <v>4300</v>
      </c>
      <c r="D349" s="227" t="s">
        <v>100</v>
      </c>
      <c r="E349" s="195">
        <v>10000</v>
      </c>
    </row>
    <row r="350" spans="1:5" ht="15.75">
      <c r="A350" s="238"/>
      <c r="B350" s="222">
        <v>90015</v>
      </c>
      <c r="C350" s="222"/>
      <c r="D350" s="224" t="s">
        <v>194</v>
      </c>
      <c r="E350" s="194">
        <f>SUM(E351:E353)</f>
        <v>675000</v>
      </c>
    </row>
    <row r="351" spans="1:5" ht="15.75">
      <c r="A351" s="236"/>
      <c r="B351" s="236"/>
      <c r="C351" s="225">
        <v>4260</v>
      </c>
      <c r="D351" s="227" t="s">
        <v>115</v>
      </c>
      <c r="E351" s="195">
        <v>500000</v>
      </c>
    </row>
    <row r="352" spans="1:5" ht="15.75">
      <c r="A352" s="225"/>
      <c r="B352" s="236"/>
      <c r="C352" s="225">
        <v>4270</v>
      </c>
      <c r="D352" s="227" t="s">
        <v>99</v>
      </c>
      <c r="E352" s="195">
        <v>80000</v>
      </c>
    </row>
    <row r="353" spans="1:5" ht="15.75">
      <c r="A353" s="225"/>
      <c r="B353" s="236"/>
      <c r="C353" s="225">
        <v>6050</v>
      </c>
      <c r="D353" s="227" t="s">
        <v>95</v>
      </c>
      <c r="E353" s="195">
        <v>95000</v>
      </c>
    </row>
    <row r="354" spans="1:5" ht="15.75">
      <c r="A354" s="238"/>
      <c r="B354" s="238">
        <v>90095</v>
      </c>
      <c r="C354" s="222"/>
      <c r="D354" s="224" t="s">
        <v>75</v>
      </c>
      <c r="E354" s="204">
        <f>SUM(E355:E372)</f>
        <v>1832500</v>
      </c>
    </row>
    <row r="355" spans="1:5" ht="63">
      <c r="A355" s="238"/>
      <c r="B355" s="238"/>
      <c r="C355" s="228">
        <v>4160</v>
      </c>
      <c r="D355" s="229" t="s">
        <v>385</v>
      </c>
      <c r="E355" s="210">
        <v>500000</v>
      </c>
    </row>
    <row r="356" spans="1:5" ht="15.75">
      <c r="A356" s="236"/>
      <c r="B356" s="236"/>
      <c r="C356" s="176" t="s">
        <v>157</v>
      </c>
      <c r="D356" s="227" t="s">
        <v>110</v>
      </c>
      <c r="E356" s="210">
        <v>28000</v>
      </c>
    </row>
    <row r="357" spans="1:5" ht="15.75">
      <c r="A357" s="236"/>
      <c r="B357" s="236"/>
      <c r="C357" s="225">
        <v>4010</v>
      </c>
      <c r="D357" s="227" t="s">
        <v>111</v>
      </c>
      <c r="E357" s="210">
        <v>537000</v>
      </c>
    </row>
    <row r="358" spans="1:5" ht="15.75">
      <c r="A358" s="236"/>
      <c r="B358" s="236"/>
      <c r="C358" s="225">
        <v>4040</v>
      </c>
      <c r="D358" s="227" t="s">
        <v>112</v>
      </c>
      <c r="E358" s="207">
        <v>40000</v>
      </c>
    </row>
    <row r="359" spans="1:5" ht="15.75">
      <c r="A359" s="236"/>
      <c r="B359" s="236"/>
      <c r="C359" s="225">
        <v>4110</v>
      </c>
      <c r="D359" s="227" t="s">
        <v>113</v>
      </c>
      <c r="E359" s="210">
        <v>76000</v>
      </c>
    </row>
    <row r="360" spans="1:5" ht="15.75">
      <c r="A360" s="236"/>
      <c r="B360" s="236"/>
      <c r="C360" s="225">
        <v>4120</v>
      </c>
      <c r="D360" s="227" t="s">
        <v>114</v>
      </c>
      <c r="E360" s="210">
        <v>12000</v>
      </c>
    </row>
    <row r="361" spans="1:5" ht="15.75">
      <c r="A361" s="236"/>
      <c r="B361" s="236"/>
      <c r="C361" s="225">
        <v>4170</v>
      </c>
      <c r="D361" s="145" t="s">
        <v>139</v>
      </c>
      <c r="E361" s="210">
        <v>10000</v>
      </c>
    </row>
    <row r="362" spans="1:5" ht="15.75">
      <c r="A362" s="236"/>
      <c r="B362" s="236"/>
      <c r="C362" s="225">
        <v>4210</v>
      </c>
      <c r="D362" s="227" t="s">
        <v>98</v>
      </c>
      <c r="E362" s="210">
        <v>45000</v>
      </c>
    </row>
    <row r="363" spans="1:5" ht="15.75">
      <c r="A363" s="236"/>
      <c r="B363" s="236"/>
      <c r="C363" s="236">
        <v>4260</v>
      </c>
      <c r="D363" s="227" t="s">
        <v>115</v>
      </c>
      <c r="E363" s="210">
        <v>6500</v>
      </c>
    </row>
    <row r="364" spans="1:5" ht="15.75">
      <c r="A364" s="236"/>
      <c r="B364" s="236"/>
      <c r="C364" s="236">
        <v>4270</v>
      </c>
      <c r="D364" s="227" t="s">
        <v>99</v>
      </c>
      <c r="E364" s="210">
        <v>100000</v>
      </c>
    </row>
    <row r="365" spans="1:5" ht="15.75">
      <c r="A365" s="236"/>
      <c r="B365" s="236"/>
      <c r="C365" s="236">
        <v>4280</v>
      </c>
      <c r="D365" s="227" t="s">
        <v>116</v>
      </c>
      <c r="E365" s="210">
        <v>3000</v>
      </c>
    </row>
    <row r="366" spans="1:5" ht="15.75">
      <c r="A366" s="236"/>
      <c r="B366" s="236"/>
      <c r="C366" s="225">
        <v>4300</v>
      </c>
      <c r="D366" s="227" t="s">
        <v>100</v>
      </c>
      <c r="E366" s="210">
        <v>69600</v>
      </c>
    </row>
    <row r="367" spans="1:5" ht="31.5">
      <c r="A367" s="236"/>
      <c r="B367" s="236"/>
      <c r="C367" s="225">
        <v>4360</v>
      </c>
      <c r="D367" s="145" t="s">
        <v>121</v>
      </c>
      <c r="E367" s="210">
        <v>900</v>
      </c>
    </row>
    <row r="368" spans="1:5" ht="15.75">
      <c r="A368" s="236"/>
      <c r="B368" s="236"/>
      <c r="C368" s="225">
        <v>4410</v>
      </c>
      <c r="D368" s="227" t="s">
        <v>125</v>
      </c>
      <c r="E368" s="210">
        <v>200</v>
      </c>
    </row>
    <row r="369" spans="1:5" ht="15.75">
      <c r="A369" s="236"/>
      <c r="B369" s="225"/>
      <c r="C369" s="237" t="s">
        <v>108</v>
      </c>
      <c r="D369" s="227" t="s">
        <v>102</v>
      </c>
      <c r="E369" s="210">
        <v>200</v>
      </c>
    </row>
    <row r="370" spans="1:5" ht="15.75">
      <c r="A370" s="225"/>
      <c r="B370" s="236"/>
      <c r="C370" s="225">
        <v>4440</v>
      </c>
      <c r="D370" s="227" t="s">
        <v>127</v>
      </c>
      <c r="E370" s="210">
        <v>34100</v>
      </c>
    </row>
    <row r="371" spans="1:5" ht="31.5">
      <c r="A371" s="225"/>
      <c r="B371" s="236"/>
      <c r="C371" s="225">
        <v>6010</v>
      </c>
      <c r="D371" s="227" t="s">
        <v>386</v>
      </c>
      <c r="E371" s="210">
        <v>150000</v>
      </c>
    </row>
    <row r="372" spans="1:5" ht="15.75">
      <c r="A372" s="225"/>
      <c r="B372" s="236"/>
      <c r="C372" s="225">
        <v>6050</v>
      </c>
      <c r="D372" s="227" t="s">
        <v>95</v>
      </c>
      <c r="E372" s="210">
        <v>220000</v>
      </c>
    </row>
    <row r="373" spans="1:5" ht="19.5" customHeight="1">
      <c r="A373" s="216">
        <v>921</v>
      </c>
      <c r="B373" s="216"/>
      <c r="C373" s="240"/>
      <c r="D373" s="214" t="s">
        <v>195</v>
      </c>
      <c r="E373" s="208">
        <f>SUM(E376+E378+E374)</f>
        <v>1177000</v>
      </c>
    </row>
    <row r="374" spans="1:5" ht="19.5" customHeight="1">
      <c r="A374" s="175"/>
      <c r="B374" s="162">
        <v>92105</v>
      </c>
      <c r="C374" s="339"/>
      <c r="D374" s="163" t="s">
        <v>605</v>
      </c>
      <c r="E374" s="209">
        <f>SUM(E375)</f>
        <v>3000</v>
      </c>
    </row>
    <row r="375" spans="1:5" ht="48" customHeight="1">
      <c r="A375" s="175"/>
      <c r="B375" s="175"/>
      <c r="C375" s="338">
        <v>2820</v>
      </c>
      <c r="D375" s="227" t="s">
        <v>200</v>
      </c>
      <c r="E375" s="207">
        <v>3000</v>
      </c>
    </row>
    <row r="376" spans="1:5" ht="24.75" customHeight="1">
      <c r="A376" s="238"/>
      <c r="B376" s="222">
        <v>92109</v>
      </c>
      <c r="C376" s="238"/>
      <c r="D376" s="224" t="s">
        <v>196</v>
      </c>
      <c r="E376" s="204">
        <f>SUM(E377:E377)</f>
        <v>910000</v>
      </c>
    </row>
    <row r="377" spans="1:5" ht="31.5">
      <c r="A377" s="238"/>
      <c r="B377" s="222"/>
      <c r="C377" s="225">
        <v>2480</v>
      </c>
      <c r="D377" s="227" t="s">
        <v>197</v>
      </c>
      <c r="E377" s="210">
        <v>910000</v>
      </c>
    </row>
    <row r="378" spans="1:5" ht="23.25" customHeight="1">
      <c r="A378" s="236"/>
      <c r="B378" s="238">
        <v>92116</v>
      </c>
      <c r="C378" s="222"/>
      <c r="D378" s="224" t="s">
        <v>198</v>
      </c>
      <c r="E378" s="206">
        <f>SUM(E379)</f>
        <v>264000</v>
      </c>
    </row>
    <row r="379" spans="1:5" ht="31.5">
      <c r="A379" s="236"/>
      <c r="B379" s="236"/>
      <c r="C379" s="225">
        <v>2480</v>
      </c>
      <c r="D379" s="227" t="s">
        <v>197</v>
      </c>
      <c r="E379" s="210">
        <v>264000</v>
      </c>
    </row>
    <row r="380" spans="1:5" ht="21.75" customHeight="1">
      <c r="A380" s="240">
        <v>926</v>
      </c>
      <c r="B380" s="240"/>
      <c r="C380" s="216"/>
      <c r="D380" s="214" t="s">
        <v>87</v>
      </c>
      <c r="E380" s="208">
        <f>SUM(E402+E381)</f>
        <v>1790000</v>
      </c>
    </row>
    <row r="381" spans="1:5" ht="15.75">
      <c r="A381" s="238"/>
      <c r="B381" s="238">
        <v>92604</v>
      </c>
      <c r="C381" s="222"/>
      <c r="D381" s="224" t="s">
        <v>88</v>
      </c>
      <c r="E381" s="206">
        <f>SUM(E382:E401)</f>
        <v>1600000</v>
      </c>
    </row>
    <row r="382" spans="1:5" ht="15.75">
      <c r="A382" s="238"/>
      <c r="B382" s="238"/>
      <c r="C382" s="225">
        <v>3020</v>
      </c>
      <c r="D382" s="227" t="s">
        <v>110</v>
      </c>
      <c r="E382" s="210">
        <v>4480</v>
      </c>
    </row>
    <row r="383" spans="1:5" ht="15.75">
      <c r="A383" s="238"/>
      <c r="B383" s="238"/>
      <c r="C383" s="225">
        <v>4010</v>
      </c>
      <c r="D383" s="227" t="s">
        <v>199</v>
      </c>
      <c r="E383" s="210">
        <v>275573</v>
      </c>
    </row>
    <row r="384" spans="1:5" ht="15.75">
      <c r="A384" s="238"/>
      <c r="B384" s="238"/>
      <c r="C384" s="225">
        <v>4040</v>
      </c>
      <c r="D384" s="227" t="s">
        <v>112</v>
      </c>
      <c r="E384" s="210">
        <v>20227</v>
      </c>
    </row>
    <row r="385" spans="1:5" ht="15.75">
      <c r="A385" s="238"/>
      <c r="B385" s="238"/>
      <c r="C385" s="225">
        <v>4110</v>
      </c>
      <c r="D385" s="227" t="s">
        <v>113</v>
      </c>
      <c r="E385" s="210">
        <v>47328</v>
      </c>
    </row>
    <row r="386" spans="1:5" ht="15.75">
      <c r="A386" s="238"/>
      <c r="B386" s="238"/>
      <c r="C386" s="225">
        <v>4120</v>
      </c>
      <c r="D386" s="227" t="s">
        <v>114</v>
      </c>
      <c r="E386" s="210">
        <v>7248</v>
      </c>
    </row>
    <row r="387" spans="1:5" ht="15.75">
      <c r="A387" s="238"/>
      <c r="B387" s="238"/>
      <c r="C387" s="225">
        <v>4170</v>
      </c>
      <c r="D387" s="145" t="s">
        <v>139</v>
      </c>
      <c r="E387" s="210">
        <v>11000</v>
      </c>
    </row>
    <row r="388" spans="1:5" ht="15.75">
      <c r="A388" s="238"/>
      <c r="B388" s="238"/>
      <c r="C388" s="225">
        <v>4210</v>
      </c>
      <c r="D388" s="145" t="s">
        <v>98</v>
      </c>
      <c r="E388" s="210">
        <v>151000</v>
      </c>
    </row>
    <row r="389" spans="1:5" ht="15.75">
      <c r="A389" s="238"/>
      <c r="B389" s="238"/>
      <c r="C389" s="225">
        <v>4260</v>
      </c>
      <c r="D389" s="227" t="s">
        <v>115</v>
      </c>
      <c r="E389" s="210">
        <v>693000</v>
      </c>
    </row>
    <row r="390" spans="1:5" ht="15.75">
      <c r="A390" s="238"/>
      <c r="B390" s="238"/>
      <c r="C390" s="225">
        <v>4270</v>
      </c>
      <c r="D390" s="227" t="s">
        <v>99</v>
      </c>
      <c r="E390" s="210">
        <v>91410</v>
      </c>
    </row>
    <row r="391" spans="1:5" ht="15.75">
      <c r="A391" s="238"/>
      <c r="B391" s="238"/>
      <c r="C391" s="225">
        <v>4280</v>
      </c>
      <c r="D391" s="227" t="s">
        <v>116</v>
      </c>
      <c r="E391" s="210">
        <v>1230</v>
      </c>
    </row>
    <row r="392" spans="1:5" ht="15.75">
      <c r="A392" s="238"/>
      <c r="B392" s="238"/>
      <c r="C392" s="225">
        <v>4300</v>
      </c>
      <c r="D392" s="227" t="s">
        <v>100</v>
      </c>
      <c r="E392" s="210">
        <v>232904</v>
      </c>
    </row>
    <row r="393" spans="1:5" ht="31.5">
      <c r="A393" s="238"/>
      <c r="B393" s="238"/>
      <c r="C393" s="225">
        <v>4360</v>
      </c>
      <c r="D393" s="227" t="s">
        <v>377</v>
      </c>
      <c r="E393" s="210">
        <v>4300</v>
      </c>
    </row>
    <row r="394" spans="1:5" ht="31.5">
      <c r="A394" s="238"/>
      <c r="B394" s="238"/>
      <c r="C394" s="225">
        <v>4370</v>
      </c>
      <c r="D394" s="227" t="s">
        <v>123</v>
      </c>
      <c r="E394" s="210">
        <v>4400</v>
      </c>
    </row>
    <row r="395" spans="1:5" ht="15.75">
      <c r="A395" s="238"/>
      <c r="B395" s="238"/>
      <c r="C395" s="225">
        <v>4410</v>
      </c>
      <c r="D395" s="227" t="s">
        <v>125</v>
      </c>
      <c r="E395" s="210">
        <v>5300</v>
      </c>
    </row>
    <row r="396" spans="1:5" ht="15.75">
      <c r="A396" s="238"/>
      <c r="B396" s="238"/>
      <c r="C396" s="225">
        <v>4430</v>
      </c>
      <c r="D396" s="227" t="s">
        <v>102</v>
      </c>
      <c r="E396" s="210">
        <v>2100</v>
      </c>
    </row>
    <row r="397" spans="1:5" ht="15.75">
      <c r="A397" s="238"/>
      <c r="B397" s="238"/>
      <c r="C397" s="225">
        <v>4440</v>
      </c>
      <c r="D397" s="227" t="s">
        <v>127</v>
      </c>
      <c r="E397" s="210">
        <v>11000</v>
      </c>
    </row>
    <row r="398" spans="1:5" ht="31.5">
      <c r="A398" s="238"/>
      <c r="B398" s="238"/>
      <c r="C398" s="225">
        <v>4520</v>
      </c>
      <c r="D398" s="227" t="s">
        <v>383</v>
      </c>
      <c r="E398" s="210">
        <v>23000</v>
      </c>
    </row>
    <row r="399" spans="1:5" ht="31.5">
      <c r="A399" s="238"/>
      <c r="B399" s="238"/>
      <c r="C399" s="225">
        <v>4700</v>
      </c>
      <c r="D399" s="227" t="s">
        <v>129</v>
      </c>
      <c r="E399" s="210">
        <v>2400</v>
      </c>
    </row>
    <row r="400" spans="1:5" ht="31.5">
      <c r="A400" s="238"/>
      <c r="B400" s="238"/>
      <c r="C400" s="225">
        <v>4740</v>
      </c>
      <c r="D400" s="145" t="s">
        <v>131</v>
      </c>
      <c r="E400" s="210">
        <v>2100</v>
      </c>
    </row>
    <row r="401" spans="1:5" ht="31.5">
      <c r="A401" s="238"/>
      <c r="B401" s="238"/>
      <c r="C401" s="225">
        <v>4750</v>
      </c>
      <c r="D401" s="145" t="s">
        <v>133</v>
      </c>
      <c r="E401" s="210">
        <v>10000</v>
      </c>
    </row>
    <row r="402" spans="1:5" ht="23.25" customHeight="1">
      <c r="A402" s="238"/>
      <c r="B402" s="238">
        <v>92695</v>
      </c>
      <c r="C402" s="222"/>
      <c r="D402" s="224" t="s">
        <v>75</v>
      </c>
      <c r="E402" s="206">
        <f>SUM(E403:E403)</f>
        <v>190000</v>
      </c>
    </row>
    <row r="403" spans="1:5" ht="47.25">
      <c r="A403" s="236"/>
      <c r="B403" s="236"/>
      <c r="C403" s="225">
        <v>2820</v>
      </c>
      <c r="D403" s="227" t="s">
        <v>200</v>
      </c>
      <c r="E403" s="211">
        <v>190000</v>
      </c>
    </row>
    <row r="404" spans="1:5" ht="18.75">
      <c r="A404" s="243"/>
      <c r="B404" s="243"/>
      <c r="C404" s="243"/>
      <c r="D404" s="244" t="s">
        <v>89</v>
      </c>
      <c r="E404" s="212">
        <f>SUM(E8+E17+E26+E56+E111+E114+E127+E130+E134+E139+E214+E232+E318+E337+E373+E380+E53)</f>
        <v>37563400</v>
      </c>
    </row>
  </sheetData>
  <sheetProtection/>
  <mergeCells count="3">
    <mergeCell ref="A3:E3"/>
    <mergeCell ref="A4:E4"/>
    <mergeCell ref="E1:E2"/>
  </mergeCells>
  <printOptions horizontalCentered="1"/>
  <pageMargins left="0.3937007874015748" right="0.3937007874015748" top="0.984251968503937" bottom="0.9448818897637796" header="0.5118110236220472" footer="0.7874015748031497"/>
  <pageSetup horizontalDpi="600" verticalDpi="600" orientation="portrait" paperSize="9" scale="85" r:id="rId3"/>
  <headerFooter alignWithMargins="0">
    <oddFooter>&amp;C&amp;"Times New Roman,Normalny"&amp;12Strona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8"/>
  <sheetViews>
    <sheetView showGridLines="0" zoomScalePageLayoutView="0" workbookViewId="0" topLeftCell="A1">
      <selection activeCell="G1" sqref="G1:G2"/>
    </sheetView>
  </sheetViews>
  <sheetFormatPr defaultColWidth="9.00390625" defaultRowHeight="12.75"/>
  <cols>
    <col min="1" max="1" width="4.375" style="45" customWidth="1"/>
    <col min="2" max="2" width="5.625" style="45" customWidth="1"/>
    <col min="3" max="3" width="8.875" style="45" customWidth="1"/>
    <col min="4" max="4" width="5.875" style="45" customWidth="1"/>
    <col min="5" max="5" width="38.875" style="45" customWidth="1"/>
    <col min="6" max="6" width="20.25390625" style="45" customWidth="1"/>
    <col min="7" max="7" width="24.00390625" style="45" customWidth="1"/>
    <col min="8" max="16384" width="9.125" style="45" customWidth="1"/>
  </cols>
  <sheetData>
    <row r="1" spans="4:7" ht="82.5" customHeight="1">
      <c r="D1" s="46"/>
      <c r="E1" s="46"/>
      <c r="G1" s="341" t="s">
        <v>594</v>
      </c>
    </row>
    <row r="2" ht="12.75" customHeight="1">
      <c r="G2" s="341"/>
    </row>
    <row r="4" spans="2:7" ht="48.75" customHeight="1">
      <c r="B4" s="346" t="s">
        <v>364</v>
      </c>
      <c r="C4" s="346"/>
      <c r="D4" s="346"/>
      <c r="E4" s="346"/>
      <c r="F4" s="346"/>
      <c r="G4" s="346"/>
    </row>
    <row r="6" spans="2:7" ht="19.5" customHeight="1">
      <c r="B6" s="345" t="s">
        <v>201</v>
      </c>
      <c r="C6" s="345"/>
      <c r="D6" s="345"/>
      <c r="E6" s="345" t="s">
        <v>90</v>
      </c>
      <c r="F6" s="348" t="s">
        <v>202</v>
      </c>
      <c r="G6" s="348" t="s">
        <v>203</v>
      </c>
    </row>
    <row r="7" spans="2:7" ht="65.25" customHeight="1">
      <c r="B7" s="5" t="s">
        <v>1</v>
      </c>
      <c r="C7" s="5" t="s">
        <v>2</v>
      </c>
      <c r="D7" s="5" t="s">
        <v>3</v>
      </c>
      <c r="E7" s="345"/>
      <c r="F7" s="348"/>
      <c r="G7" s="348"/>
    </row>
    <row r="8" spans="2:7" ht="9" customHeight="1">
      <c r="B8" s="47">
        <v>1</v>
      </c>
      <c r="C8" s="47">
        <v>2</v>
      </c>
      <c r="D8" s="47">
        <v>3</v>
      </c>
      <c r="E8" s="47">
        <v>4</v>
      </c>
      <c r="F8" s="47">
        <v>5</v>
      </c>
      <c r="G8" s="47">
        <v>6</v>
      </c>
    </row>
    <row r="9" spans="2:7" ht="19.5" customHeight="1">
      <c r="B9" s="9">
        <v>750</v>
      </c>
      <c r="C9" s="9"/>
      <c r="D9" s="9"/>
      <c r="E9" s="10" t="s">
        <v>21</v>
      </c>
      <c r="F9" s="11">
        <f>SUM(F10)</f>
        <v>165500</v>
      </c>
      <c r="G9" s="11">
        <f>SUM(G10+G15)</f>
        <v>165500</v>
      </c>
    </row>
    <row r="10" spans="2:7" ht="19.5" customHeight="1">
      <c r="B10" s="26"/>
      <c r="C10" s="26">
        <v>75011</v>
      </c>
      <c r="D10" s="26"/>
      <c r="E10" s="27" t="s">
        <v>22</v>
      </c>
      <c r="F10" s="28">
        <f>SUM(F11:F12)</f>
        <v>165500</v>
      </c>
      <c r="G10" s="28">
        <f>SUM(G11:G12)</f>
        <v>165500</v>
      </c>
    </row>
    <row r="11" spans="2:7" ht="66.75" customHeight="1">
      <c r="B11" s="15"/>
      <c r="C11" s="15"/>
      <c r="D11" s="29">
        <v>2010</v>
      </c>
      <c r="E11" s="17" t="s">
        <v>23</v>
      </c>
      <c r="F11" s="18">
        <v>165500</v>
      </c>
      <c r="G11" s="48"/>
    </row>
    <row r="12" spans="2:7" ht="28.5" customHeight="1">
      <c r="B12" s="15"/>
      <c r="C12" s="15"/>
      <c r="D12" s="29">
        <v>4010</v>
      </c>
      <c r="E12" s="17" t="s">
        <v>204</v>
      </c>
      <c r="F12" s="18"/>
      <c r="G12" s="18">
        <v>165500</v>
      </c>
    </row>
    <row r="13" spans="2:7" ht="55.5" customHeight="1">
      <c r="B13" s="9">
        <v>751</v>
      </c>
      <c r="C13" s="9"/>
      <c r="D13" s="9"/>
      <c r="E13" s="10" t="s">
        <v>26</v>
      </c>
      <c r="F13" s="11">
        <f>SUM(F14)</f>
        <v>2350</v>
      </c>
      <c r="G13" s="11">
        <f>SUM(G14)</f>
        <v>2350</v>
      </c>
    </row>
    <row r="14" spans="2:7" ht="50.25" customHeight="1">
      <c r="B14" s="12"/>
      <c r="C14" s="26">
        <v>75101</v>
      </c>
      <c r="D14" s="26"/>
      <c r="E14" s="27" t="s">
        <v>27</v>
      </c>
      <c r="F14" s="30">
        <f>SUM(F15:F15)</f>
        <v>2350</v>
      </c>
      <c r="G14" s="30">
        <f>SUM(G15:G16)</f>
        <v>2350</v>
      </c>
    </row>
    <row r="15" spans="2:7" ht="78" customHeight="1">
      <c r="B15" s="15"/>
      <c r="C15" s="15"/>
      <c r="D15" s="15">
        <v>2010</v>
      </c>
      <c r="E15" s="17" t="s">
        <v>23</v>
      </c>
      <c r="F15" s="31">
        <v>2350</v>
      </c>
      <c r="G15" s="48"/>
    </row>
    <row r="16" spans="2:7" ht="30.75" customHeight="1">
      <c r="B16" s="15"/>
      <c r="C16" s="15"/>
      <c r="D16" s="15">
        <v>4210</v>
      </c>
      <c r="E16" s="17" t="s">
        <v>205</v>
      </c>
      <c r="F16" s="31"/>
      <c r="G16" s="31">
        <v>2350</v>
      </c>
    </row>
    <row r="17" spans="2:7" ht="30.75" customHeight="1">
      <c r="B17" s="139">
        <v>851</v>
      </c>
      <c r="C17" s="140"/>
      <c r="D17" s="141"/>
      <c r="E17" s="142" t="s">
        <v>176</v>
      </c>
      <c r="F17" s="187">
        <f>SUM(F18)</f>
        <v>100</v>
      </c>
      <c r="G17" s="187">
        <f>SUM(G18)</f>
        <v>100</v>
      </c>
    </row>
    <row r="18" spans="2:7" ht="30.75" customHeight="1">
      <c r="B18" s="162"/>
      <c r="C18" s="162">
        <v>85195</v>
      </c>
      <c r="D18" s="162"/>
      <c r="E18" s="163" t="s">
        <v>75</v>
      </c>
      <c r="F18" s="190">
        <f>SUM(F19:F22)</f>
        <v>100</v>
      </c>
      <c r="G18" s="190">
        <f>SUM(G19:G22)</f>
        <v>100</v>
      </c>
    </row>
    <row r="19" spans="2:7" ht="30.75" customHeight="1">
      <c r="B19" s="135"/>
      <c r="C19" s="135"/>
      <c r="D19" s="135">
        <v>2010</v>
      </c>
      <c r="E19" s="137" t="s">
        <v>23</v>
      </c>
      <c r="F19" s="184">
        <v>100</v>
      </c>
      <c r="G19" s="31"/>
    </row>
    <row r="20" spans="2:7" ht="30.75" customHeight="1">
      <c r="B20" s="135"/>
      <c r="C20" s="135"/>
      <c r="D20" s="226" t="s">
        <v>380</v>
      </c>
      <c r="E20" s="145" t="s">
        <v>111</v>
      </c>
      <c r="F20" s="195"/>
      <c r="G20" s="31">
        <v>75</v>
      </c>
    </row>
    <row r="21" spans="2:7" ht="30.75" customHeight="1">
      <c r="B21" s="135"/>
      <c r="C21" s="135"/>
      <c r="D21" s="226" t="s">
        <v>373</v>
      </c>
      <c r="E21" s="145" t="s">
        <v>98</v>
      </c>
      <c r="F21" s="195"/>
      <c r="G21" s="31">
        <v>5</v>
      </c>
    </row>
    <row r="22" spans="2:7" ht="30.75" customHeight="1">
      <c r="B22" s="251"/>
      <c r="C22" s="251"/>
      <c r="D22" s="226" t="s">
        <v>117</v>
      </c>
      <c r="E22" s="145" t="s">
        <v>100</v>
      </c>
      <c r="F22" s="195"/>
      <c r="G22" s="31">
        <v>20</v>
      </c>
    </row>
    <row r="23" spans="2:7" ht="32.25" customHeight="1">
      <c r="B23" s="9">
        <v>852</v>
      </c>
      <c r="C23" s="9"/>
      <c r="D23" s="19"/>
      <c r="E23" s="10" t="s">
        <v>77</v>
      </c>
      <c r="F23" s="32">
        <f>SUM(F24+F44+F47)</f>
        <v>6615200</v>
      </c>
      <c r="G23" s="32">
        <f>SUM(G24+G44+G47)</f>
        <v>6615200</v>
      </c>
    </row>
    <row r="24" spans="2:7" ht="63" customHeight="1">
      <c r="B24" s="26"/>
      <c r="C24" s="26">
        <v>85212</v>
      </c>
      <c r="D24" s="33"/>
      <c r="E24" s="27" t="s">
        <v>78</v>
      </c>
      <c r="F24" s="28">
        <f>SUM(F25:F43)</f>
        <v>5699000</v>
      </c>
      <c r="G24" s="28">
        <f>SUM(G25:G43)</f>
        <v>5699000</v>
      </c>
    </row>
    <row r="25" spans="2:7" ht="71.25" customHeight="1">
      <c r="B25" s="15"/>
      <c r="C25" s="15"/>
      <c r="D25" s="15">
        <v>2010</v>
      </c>
      <c r="E25" s="17" t="s">
        <v>23</v>
      </c>
      <c r="F25" s="31">
        <v>5699000</v>
      </c>
      <c r="G25" s="31"/>
    </row>
    <row r="26" spans="2:7" ht="26.25" customHeight="1">
      <c r="B26" s="15"/>
      <c r="C26" s="49"/>
      <c r="D26" s="15">
        <v>3110</v>
      </c>
      <c r="E26" s="17" t="s">
        <v>182</v>
      </c>
      <c r="F26" s="31"/>
      <c r="G26" s="42">
        <v>5528030</v>
      </c>
    </row>
    <row r="27" spans="2:7" ht="26.25" customHeight="1">
      <c r="B27" s="15"/>
      <c r="C27" s="49"/>
      <c r="D27" s="15">
        <v>4010</v>
      </c>
      <c r="E27" s="17" t="s">
        <v>111</v>
      </c>
      <c r="F27" s="31"/>
      <c r="G27" s="42">
        <v>78750</v>
      </c>
    </row>
    <row r="28" spans="2:7" ht="26.25" customHeight="1">
      <c r="B28" s="15"/>
      <c r="C28" s="49"/>
      <c r="D28" s="15">
        <v>4040</v>
      </c>
      <c r="E28" s="17" t="s">
        <v>112</v>
      </c>
      <c r="F28" s="31"/>
      <c r="G28" s="42">
        <v>6440</v>
      </c>
    </row>
    <row r="29" spans="2:7" ht="26.25" customHeight="1">
      <c r="B29" s="15"/>
      <c r="C29" s="49"/>
      <c r="D29" s="15">
        <v>4110</v>
      </c>
      <c r="E29" s="17" t="s">
        <v>113</v>
      </c>
      <c r="F29" s="31"/>
      <c r="G29" s="42">
        <v>72000</v>
      </c>
    </row>
    <row r="30" spans="2:7" ht="26.25" customHeight="1">
      <c r="B30" s="15"/>
      <c r="C30" s="49"/>
      <c r="D30" s="15">
        <v>4120</v>
      </c>
      <c r="E30" s="22" t="s">
        <v>114</v>
      </c>
      <c r="F30" s="31"/>
      <c r="G30" s="42">
        <v>2050</v>
      </c>
    </row>
    <row r="31" spans="2:7" ht="26.25" customHeight="1">
      <c r="B31" s="15"/>
      <c r="C31" s="49"/>
      <c r="D31" s="15">
        <v>4140</v>
      </c>
      <c r="E31" s="22" t="s">
        <v>361</v>
      </c>
      <c r="F31" s="31"/>
      <c r="G31" s="42">
        <v>2450</v>
      </c>
    </row>
    <row r="32" spans="2:7" ht="26.25" customHeight="1">
      <c r="B32" s="15"/>
      <c r="C32" s="49"/>
      <c r="D32" s="15">
        <v>4210</v>
      </c>
      <c r="E32" s="17" t="s">
        <v>98</v>
      </c>
      <c r="F32" s="31"/>
      <c r="G32" s="42">
        <v>675</v>
      </c>
    </row>
    <row r="33" spans="2:7" ht="26.25" customHeight="1">
      <c r="B33" s="15"/>
      <c r="C33" s="49"/>
      <c r="D33" s="15">
        <v>4260</v>
      </c>
      <c r="E33" s="17" t="s">
        <v>115</v>
      </c>
      <c r="F33" s="31"/>
      <c r="G33" s="42">
        <v>500</v>
      </c>
    </row>
    <row r="34" spans="2:7" ht="26.25" customHeight="1">
      <c r="B34" s="15"/>
      <c r="C34" s="49"/>
      <c r="D34" s="15">
        <v>4270</v>
      </c>
      <c r="E34" s="17" t="s">
        <v>99</v>
      </c>
      <c r="F34" s="31"/>
      <c r="G34" s="42">
        <v>100</v>
      </c>
    </row>
    <row r="35" spans="2:7" ht="26.25" customHeight="1">
      <c r="B35" s="15"/>
      <c r="C35" s="49"/>
      <c r="D35" s="15">
        <v>4280</v>
      </c>
      <c r="E35" s="17" t="s">
        <v>116</v>
      </c>
      <c r="F35" s="31"/>
      <c r="G35" s="42">
        <v>100</v>
      </c>
    </row>
    <row r="36" spans="2:7" ht="26.25" customHeight="1">
      <c r="B36" s="15"/>
      <c r="C36" s="49"/>
      <c r="D36" s="16" t="s">
        <v>107</v>
      </c>
      <c r="E36" s="17" t="s">
        <v>100</v>
      </c>
      <c r="F36" s="31"/>
      <c r="G36" s="42">
        <v>1500</v>
      </c>
    </row>
    <row r="37" spans="2:7" ht="26.25" customHeight="1">
      <c r="B37" s="15"/>
      <c r="C37" s="49"/>
      <c r="D37" s="16" t="s">
        <v>118</v>
      </c>
      <c r="E37" s="17" t="s">
        <v>365</v>
      </c>
      <c r="F37" s="31"/>
      <c r="G37" s="42">
        <v>705</v>
      </c>
    </row>
    <row r="38" spans="2:7" ht="43.5" customHeight="1">
      <c r="B38" s="15"/>
      <c r="C38" s="49"/>
      <c r="D38" s="16" t="s">
        <v>122</v>
      </c>
      <c r="E38" s="17" t="s">
        <v>123</v>
      </c>
      <c r="F38" s="31"/>
      <c r="G38" s="42">
        <v>1000</v>
      </c>
    </row>
    <row r="39" spans="2:7" ht="26.25" customHeight="1">
      <c r="B39" s="15"/>
      <c r="C39" s="49"/>
      <c r="D39" s="16" t="s">
        <v>124</v>
      </c>
      <c r="E39" s="17" t="s">
        <v>125</v>
      </c>
      <c r="F39" s="31"/>
      <c r="G39" s="42">
        <v>100</v>
      </c>
    </row>
    <row r="40" spans="2:7" ht="39" customHeight="1">
      <c r="B40" s="15"/>
      <c r="C40" s="49"/>
      <c r="D40" s="15">
        <v>4440</v>
      </c>
      <c r="E40" s="17" t="s">
        <v>127</v>
      </c>
      <c r="F40" s="31"/>
      <c r="G40" s="42">
        <v>2700</v>
      </c>
    </row>
    <row r="41" spans="2:7" ht="38.25" customHeight="1">
      <c r="B41" s="15"/>
      <c r="C41" s="49"/>
      <c r="D41" s="15">
        <v>4700</v>
      </c>
      <c r="E41" s="22" t="s">
        <v>129</v>
      </c>
      <c r="F41" s="31"/>
      <c r="G41" s="42">
        <v>500</v>
      </c>
    </row>
    <row r="42" spans="2:7" ht="42.75" customHeight="1">
      <c r="B42" s="15"/>
      <c r="C42" s="49"/>
      <c r="D42" s="15">
        <v>4740</v>
      </c>
      <c r="E42" s="22" t="s">
        <v>131</v>
      </c>
      <c r="F42" s="31"/>
      <c r="G42" s="42">
        <v>700</v>
      </c>
    </row>
    <row r="43" spans="2:7" ht="41.25" customHeight="1">
      <c r="B43" s="15"/>
      <c r="C43" s="49"/>
      <c r="D43" s="15">
        <v>4750</v>
      </c>
      <c r="E43" s="22" t="s">
        <v>133</v>
      </c>
      <c r="F43" s="31"/>
      <c r="G43" s="42">
        <v>700</v>
      </c>
    </row>
    <row r="44" spans="2:7" ht="46.5" customHeight="1">
      <c r="B44" s="15"/>
      <c r="C44" s="26">
        <v>85213</v>
      </c>
      <c r="D44" s="26"/>
      <c r="E44" s="27" t="s">
        <v>79</v>
      </c>
      <c r="F44" s="28">
        <f>SUM(F45:F46)</f>
        <v>94200</v>
      </c>
      <c r="G44" s="28">
        <f>SUM(G45:G46)</f>
        <v>94200</v>
      </c>
    </row>
    <row r="45" spans="2:7" ht="70.5" customHeight="1">
      <c r="B45" s="15"/>
      <c r="C45" s="15"/>
      <c r="D45" s="15">
        <v>2010</v>
      </c>
      <c r="E45" s="17" t="s">
        <v>23</v>
      </c>
      <c r="F45" s="31">
        <v>94200</v>
      </c>
      <c r="G45" s="31"/>
    </row>
    <row r="46" spans="2:7" ht="26.25" customHeight="1">
      <c r="B46" s="15"/>
      <c r="C46" s="15"/>
      <c r="D46" s="15">
        <v>4130</v>
      </c>
      <c r="E46" s="17" t="s">
        <v>183</v>
      </c>
      <c r="F46" s="31"/>
      <c r="G46" s="31">
        <v>94200</v>
      </c>
    </row>
    <row r="47" spans="2:7" ht="36.75" customHeight="1">
      <c r="B47" s="15"/>
      <c r="C47" s="12">
        <v>85214</v>
      </c>
      <c r="D47" s="12"/>
      <c r="E47" s="13" t="s">
        <v>80</v>
      </c>
      <c r="F47" s="28">
        <f>SUM(F48:F49)</f>
        <v>822000</v>
      </c>
      <c r="G47" s="28">
        <f>SUM(G48:G49)</f>
        <v>822000</v>
      </c>
    </row>
    <row r="48" spans="2:7" ht="71.25" customHeight="1">
      <c r="B48" s="15"/>
      <c r="C48" s="15"/>
      <c r="D48" s="15">
        <v>2010</v>
      </c>
      <c r="E48" s="17" t="s">
        <v>23</v>
      </c>
      <c r="F48" s="31">
        <v>822000</v>
      </c>
      <c r="G48" s="31"/>
    </row>
    <row r="49" spans="2:7" ht="26.25" customHeight="1">
      <c r="B49" s="15"/>
      <c r="C49" s="15"/>
      <c r="D49" s="15">
        <v>3110</v>
      </c>
      <c r="E49" s="17" t="s">
        <v>184</v>
      </c>
      <c r="F49" s="31"/>
      <c r="G49" s="31">
        <v>822000</v>
      </c>
    </row>
    <row r="50" spans="2:7" ht="31.5" customHeight="1">
      <c r="B50" s="345" t="s">
        <v>206</v>
      </c>
      <c r="C50" s="345"/>
      <c r="D50" s="345"/>
      <c r="E50" s="345"/>
      <c r="F50" s="50">
        <f>SUM(F9+F13+F23+F17)</f>
        <v>6783150</v>
      </c>
      <c r="G50" s="50">
        <f>SUM(G9+G13+G23+G17)</f>
        <v>6783150</v>
      </c>
    </row>
    <row r="54" spans="2:7" ht="28.5" customHeight="1">
      <c r="B54" s="346" t="s">
        <v>363</v>
      </c>
      <c r="C54" s="346"/>
      <c r="D54" s="346"/>
      <c r="E54" s="346"/>
      <c r="F54" s="346"/>
      <c r="G54" s="346"/>
    </row>
    <row r="56" spans="2:7" ht="12.75" customHeight="1">
      <c r="B56" s="344" t="s">
        <v>201</v>
      </c>
      <c r="C56" s="344"/>
      <c r="D56" s="344"/>
      <c r="E56" s="344" t="s">
        <v>90</v>
      </c>
      <c r="F56" s="347" t="s">
        <v>207</v>
      </c>
      <c r="G56" s="347" t="s">
        <v>208</v>
      </c>
    </row>
    <row r="57" spans="2:7" ht="15.75">
      <c r="B57" s="51" t="s">
        <v>1</v>
      </c>
      <c r="C57" s="51" t="s">
        <v>2</v>
      </c>
      <c r="D57" s="51" t="s">
        <v>3</v>
      </c>
      <c r="E57" s="344"/>
      <c r="F57" s="347"/>
      <c r="G57" s="347"/>
    </row>
    <row r="58" spans="2:7" ht="12.75">
      <c r="B58" s="53">
        <v>1</v>
      </c>
      <c r="C58" s="53">
        <v>2</v>
      </c>
      <c r="D58" s="53">
        <v>3</v>
      </c>
      <c r="E58" s="53">
        <v>4</v>
      </c>
      <c r="F58" s="53">
        <v>5</v>
      </c>
      <c r="G58" s="53">
        <v>6</v>
      </c>
    </row>
    <row r="59" spans="2:7" ht="19.5" customHeight="1">
      <c r="B59" s="9">
        <v>710</v>
      </c>
      <c r="C59" s="9"/>
      <c r="D59" s="19"/>
      <c r="E59" s="10" t="s">
        <v>16</v>
      </c>
      <c r="F59" s="11">
        <f>SUM(F60)</f>
        <v>5000</v>
      </c>
      <c r="G59" s="11">
        <f>SUM(G60)</f>
        <v>5000</v>
      </c>
    </row>
    <row r="60" spans="2:7" ht="19.5" customHeight="1">
      <c r="B60" s="12"/>
      <c r="C60" s="12">
        <v>71035</v>
      </c>
      <c r="D60" s="20"/>
      <c r="E60" s="13" t="s">
        <v>17</v>
      </c>
      <c r="F60" s="23">
        <f>SUM(F61:F63)</f>
        <v>5000</v>
      </c>
      <c r="G60" s="23">
        <f>SUM(G61:G63)</f>
        <v>5000</v>
      </c>
    </row>
    <row r="61" spans="2:7" ht="69" customHeight="1">
      <c r="B61" s="54"/>
      <c r="C61" s="54"/>
      <c r="D61" s="25">
        <v>2020</v>
      </c>
      <c r="E61" s="22" t="s">
        <v>20</v>
      </c>
      <c r="F61" s="23">
        <v>5000</v>
      </c>
      <c r="G61" s="54"/>
    </row>
    <row r="62" spans="2:7" ht="19.5" customHeight="1">
      <c r="B62" s="54"/>
      <c r="C62" s="54"/>
      <c r="D62" s="22">
        <v>4210</v>
      </c>
      <c r="E62" s="22" t="s">
        <v>205</v>
      </c>
      <c r="F62" s="54"/>
      <c r="G62" s="23">
        <v>1000</v>
      </c>
    </row>
    <row r="63" spans="2:7" ht="19.5" customHeight="1">
      <c r="B63" s="54"/>
      <c r="C63" s="54"/>
      <c r="D63" s="22">
        <v>4300</v>
      </c>
      <c r="E63" s="22" t="s">
        <v>100</v>
      </c>
      <c r="F63" s="54"/>
      <c r="G63" s="23">
        <v>4000</v>
      </c>
    </row>
    <row r="64" spans="2:7" ht="27.75" customHeight="1">
      <c r="B64" s="344" t="s">
        <v>206</v>
      </c>
      <c r="C64" s="344"/>
      <c r="D64" s="344"/>
      <c r="E64" s="344"/>
      <c r="F64" s="14">
        <f>SUM(F60)</f>
        <v>5000</v>
      </c>
      <c r="G64" s="14">
        <f>SUM(G60)</f>
        <v>5000</v>
      </c>
    </row>
    <row r="67" spans="2:7" ht="31.5" customHeight="1">
      <c r="B67" s="346" t="s">
        <v>362</v>
      </c>
      <c r="C67" s="346"/>
      <c r="D67" s="346"/>
      <c r="E67" s="346"/>
      <c r="F67" s="346"/>
      <c r="G67" s="346"/>
    </row>
    <row r="69" spans="2:6" ht="15.75">
      <c r="B69" s="344" t="s">
        <v>201</v>
      </c>
      <c r="C69" s="344"/>
      <c r="D69" s="344"/>
      <c r="E69" s="344" t="s">
        <v>90</v>
      </c>
      <c r="F69" s="347" t="s">
        <v>5</v>
      </c>
    </row>
    <row r="70" spans="2:6" ht="15.75">
      <c r="B70" s="51" t="s">
        <v>1</v>
      </c>
      <c r="C70" s="51" t="s">
        <v>2</v>
      </c>
      <c r="D70" s="51" t="s">
        <v>3</v>
      </c>
      <c r="E70" s="344"/>
      <c r="F70" s="347"/>
    </row>
    <row r="71" spans="2:6" ht="12.75">
      <c r="B71" s="53">
        <v>1</v>
      </c>
      <c r="C71" s="53">
        <v>2</v>
      </c>
      <c r="D71" s="53">
        <v>3</v>
      </c>
      <c r="E71" s="53">
        <v>4</v>
      </c>
      <c r="F71" s="53">
        <v>5</v>
      </c>
    </row>
    <row r="72" spans="2:6" ht="19.5" customHeight="1">
      <c r="B72" s="55">
        <v>750</v>
      </c>
      <c r="C72" s="55"/>
      <c r="D72" s="56"/>
      <c r="E72" s="56" t="s">
        <v>209</v>
      </c>
      <c r="F72" s="56">
        <f>SUM(F73)</f>
        <v>45500</v>
      </c>
    </row>
    <row r="73" spans="2:6" ht="15.75">
      <c r="B73" s="57"/>
      <c r="C73" s="57">
        <v>75011</v>
      </c>
      <c r="D73" s="58"/>
      <c r="E73" s="59" t="s">
        <v>22</v>
      </c>
      <c r="F73" s="58">
        <f>SUM(F74)</f>
        <v>45500</v>
      </c>
    </row>
    <row r="74" spans="2:6" ht="31.5">
      <c r="B74" s="60"/>
      <c r="C74" s="60"/>
      <c r="D74" s="61" t="s">
        <v>50</v>
      </c>
      <c r="E74" s="62" t="s">
        <v>210</v>
      </c>
      <c r="F74" s="61">
        <v>45500</v>
      </c>
    </row>
    <row r="75" spans="2:6" ht="15.75">
      <c r="B75" s="55">
        <v>852</v>
      </c>
      <c r="C75" s="55"/>
      <c r="D75" s="56"/>
      <c r="E75" s="56" t="s">
        <v>211</v>
      </c>
      <c r="F75" s="56">
        <f>SUM(F76)</f>
        <v>12000</v>
      </c>
    </row>
    <row r="76" spans="2:6" ht="63">
      <c r="B76" s="60"/>
      <c r="C76" s="57">
        <v>85212</v>
      </c>
      <c r="D76" s="59"/>
      <c r="E76" s="59" t="s">
        <v>212</v>
      </c>
      <c r="F76" s="58">
        <f>SUM(F77)</f>
        <v>12000</v>
      </c>
    </row>
    <row r="77" spans="2:6" ht="31.5">
      <c r="B77" s="60"/>
      <c r="C77" s="60"/>
      <c r="D77" s="61" t="s">
        <v>85</v>
      </c>
      <c r="E77" s="62" t="s">
        <v>213</v>
      </c>
      <c r="F77" s="61">
        <v>12000</v>
      </c>
    </row>
    <row r="78" spans="2:6" ht="15.75">
      <c r="B78" s="61"/>
      <c r="C78" s="58" t="s">
        <v>89</v>
      </c>
      <c r="D78" s="58"/>
      <c r="E78" s="58"/>
      <c r="F78" s="58">
        <f>F72+F75</f>
        <v>57500</v>
      </c>
    </row>
  </sheetData>
  <sheetProtection/>
  <mergeCells count="17">
    <mergeCell ref="G56:G57"/>
    <mergeCell ref="G1:G2"/>
    <mergeCell ref="B4:G4"/>
    <mergeCell ref="B6:D6"/>
    <mergeCell ref="E6:E7"/>
    <mergeCell ref="F6:F7"/>
    <mergeCell ref="G6:G7"/>
    <mergeCell ref="B64:E64"/>
    <mergeCell ref="B50:E50"/>
    <mergeCell ref="B67:G67"/>
    <mergeCell ref="B69:D69"/>
    <mergeCell ref="E69:E70"/>
    <mergeCell ref="F69:F70"/>
    <mergeCell ref="B54:G54"/>
    <mergeCell ref="B56:D56"/>
    <mergeCell ref="E56:E57"/>
    <mergeCell ref="F56:F57"/>
  </mergeCells>
  <printOptions horizontalCentered="1"/>
  <pageMargins left="0.39375" right="0.39375" top="0.39375" bottom="0.5604166666666667" header="0.5118055555555555" footer="0.39375"/>
  <pageSetup horizontalDpi="600" verticalDpi="600" orientation="portrait" paperSize="9" scale="90" r:id="rId1"/>
  <headerFooter alignWithMargins="0"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E1" sqref="E1:F1"/>
    </sheetView>
  </sheetViews>
  <sheetFormatPr defaultColWidth="9.00390625" defaultRowHeight="12.75"/>
  <cols>
    <col min="1" max="1" width="6.875" style="63" customWidth="1"/>
    <col min="2" max="2" width="9.75390625" style="63" customWidth="1"/>
    <col min="3" max="3" width="8.25390625" style="63" customWidth="1"/>
    <col min="4" max="4" width="39.00390625" style="63" customWidth="1"/>
    <col min="5" max="5" width="13.00390625" style="63" customWidth="1"/>
    <col min="6" max="6" width="14.00390625" style="63" customWidth="1"/>
    <col min="7" max="16384" width="9.125" style="63" customWidth="1"/>
  </cols>
  <sheetData>
    <row r="1" spans="5:6" ht="64.5" customHeight="1">
      <c r="E1" s="351" t="s">
        <v>595</v>
      </c>
      <c r="F1" s="351"/>
    </row>
    <row r="3" spans="1:6" ht="27.75" customHeight="1">
      <c r="A3" s="352" t="s">
        <v>370</v>
      </c>
      <c r="B3" s="352"/>
      <c r="C3" s="352"/>
      <c r="D3" s="352"/>
      <c r="E3" s="352"/>
      <c r="F3" s="352"/>
    </row>
    <row r="4" spans="1:6" ht="14.25" customHeight="1">
      <c r="A4" s="64"/>
      <c r="B4" s="64"/>
      <c r="C4" s="64"/>
      <c r="D4" s="64"/>
      <c r="E4" s="64"/>
      <c r="F4" s="64"/>
    </row>
    <row r="5" spans="1:6" ht="15.75" customHeight="1">
      <c r="A5" s="353" t="s">
        <v>397</v>
      </c>
      <c r="B5" s="353"/>
      <c r="C5" s="353"/>
      <c r="D5" s="353"/>
      <c r="E5" s="353"/>
      <c r="F5" s="353"/>
    </row>
    <row r="6" ht="12.75">
      <c r="F6" s="65" t="s">
        <v>0</v>
      </c>
    </row>
    <row r="7" spans="1:6" ht="19.5" customHeight="1">
      <c r="A7" s="349" t="s">
        <v>201</v>
      </c>
      <c r="B7" s="349"/>
      <c r="C7" s="349"/>
      <c r="D7" s="354" t="s">
        <v>214</v>
      </c>
      <c r="E7" s="354" t="s">
        <v>215</v>
      </c>
      <c r="F7" s="349" t="s">
        <v>216</v>
      </c>
    </row>
    <row r="8" spans="1:6" ht="35.25" customHeight="1">
      <c r="A8" s="66" t="s">
        <v>1</v>
      </c>
      <c r="B8" s="66" t="s">
        <v>2</v>
      </c>
      <c r="C8" s="66" t="s">
        <v>3</v>
      </c>
      <c r="D8" s="354"/>
      <c r="E8" s="354"/>
      <c r="F8" s="349"/>
    </row>
    <row r="9" spans="1:6" ht="9" customHeight="1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</row>
    <row r="10" spans="1:6" ht="19.5" customHeight="1">
      <c r="A10" s="349" t="s">
        <v>217</v>
      </c>
      <c r="B10" s="349"/>
      <c r="C10" s="349"/>
      <c r="D10" s="349"/>
      <c r="E10" s="349"/>
      <c r="F10" s="349"/>
    </row>
    <row r="11" spans="1:6" ht="19.5" customHeight="1">
      <c r="A11" s="9">
        <v>710</v>
      </c>
      <c r="B11" s="9"/>
      <c r="C11" s="19"/>
      <c r="D11" s="10" t="s">
        <v>16</v>
      </c>
      <c r="E11" s="11">
        <f>SUM(E12)</f>
        <v>35000</v>
      </c>
      <c r="F11" s="11">
        <f>SUM(F14)</f>
        <v>185489</v>
      </c>
    </row>
    <row r="12" spans="1:6" ht="19.5" customHeight="1">
      <c r="A12" s="12"/>
      <c r="B12" s="12">
        <v>71035</v>
      </c>
      <c r="C12" s="20"/>
      <c r="D12" s="13" t="s">
        <v>17</v>
      </c>
      <c r="E12" s="14">
        <f>SUM(E13:E14)</f>
        <v>35000</v>
      </c>
      <c r="F12" s="48"/>
    </row>
    <row r="13" spans="1:6" ht="19.5" customHeight="1">
      <c r="A13" s="12"/>
      <c r="B13" s="12"/>
      <c r="C13" s="21" t="s">
        <v>18</v>
      </c>
      <c r="D13" s="22" t="s">
        <v>19</v>
      </c>
      <c r="E13" s="23">
        <v>35000</v>
      </c>
      <c r="F13" s="48"/>
    </row>
    <row r="14" spans="1:6" ht="19.5" customHeight="1">
      <c r="A14" s="48"/>
      <c r="B14" s="12">
        <v>71035</v>
      </c>
      <c r="C14" s="20"/>
      <c r="D14" s="13" t="s">
        <v>17</v>
      </c>
      <c r="E14" s="43"/>
      <c r="F14" s="43">
        <f>SUM(F15:F33)</f>
        <v>185489</v>
      </c>
    </row>
    <row r="15" spans="1:6" ht="31.5" customHeight="1">
      <c r="A15" s="48"/>
      <c r="B15" s="24"/>
      <c r="C15" s="25">
        <v>3020</v>
      </c>
      <c r="D15" s="22" t="s">
        <v>110</v>
      </c>
      <c r="E15" s="44"/>
      <c r="F15" s="44">
        <v>2100</v>
      </c>
    </row>
    <row r="16" spans="1:6" ht="19.5" customHeight="1">
      <c r="A16" s="48"/>
      <c r="B16" s="24"/>
      <c r="C16" s="25">
        <v>4010</v>
      </c>
      <c r="D16" s="22" t="s">
        <v>111</v>
      </c>
      <c r="E16" s="44"/>
      <c r="F16" s="44">
        <v>103609</v>
      </c>
    </row>
    <row r="17" spans="1:6" ht="19.5" customHeight="1">
      <c r="A17" s="48"/>
      <c r="B17" s="24"/>
      <c r="C17" s="25">
        <v>4040</v>
      </c>
      <c r="D17" s="22" t="s">
        <v>112</v>
      </c>
      <c r="E17" s="44"/>
      <c r="F17" s="44">
        <v>8000</v>
      </c>
    </row>
    <row r="18" spans="1:6" ht="19.5" customHeight="1">
      <c r="A18" s="48"/>
      <c r="B18" s="24"/>
      <c r="C18" s="25">
        <v>4110</v>
      </c>
      <c r="D18" s="22" t="s">
        <v>113</v>
      </c>
      <c r="E18" s="44"/>
      <c r="F18" s="44">
        <v>16900</v>
      </c>
    </row>
    <row r="19" spans="1:6" ht="19.5" customHeight="1">
      <c r="A19" s="48"/>
      <c r="B19" s="24"/>
      <c r="C19" s="25">
        <v>4120</v>
      </c>
      <c r="D19" s="22" t="s">
        <v>114</v>
      </c>
      <c r="E19" s="44"/>
      <c r="F19" s="44">
        <v>2730</v>
      </c>
    </row>
    <row r="20" spans="1:6" ht="19.5" customHeight="1">
      <c r="A20" s="48"/>
      <c r="B20" s="24"/>
      <c r="C20" s="25">
        <v>4210</v>
      </c>
      <c r="D20" s="22" t="s">
        <v>98</v>
      </c>
      <c r="E20" s="44"/>
      <c r="F20" s="44">
        <v>7350</v>
      </c>
    </row>
    <row r="21" spans="1:6" ht="19.5" customHeight="1">
      <c r="A21" s="48"/>
      <c r="B21" s="24"/>
      <c r="C21" s="25">
        <v>4260</v>
      </c>
      <c r="D21" s="22" t="s">
        <v>115</v>
      </c>
      <c r="E21" s="44"/>
      <c r="F21" s="44">
        <v>29500</v>
      </c>
    </row>
    <row r="22" spans="1:6" ht="19.5" customHeight="1">
      <c r="A22" s="48"/>
      <c r="B22" s="24"/>
      <c r="C22" s="25">
        <v>4270</v>
      </c>
      <c r="D22" s="22" t="s">
        <v>99</v>
      </c>
      <c r="E22" s="44"/>
      <c r="F22" s="44">
        <v>500</v>
      </c>
    </row>
    <row r="23" spans="1:6" ht="19.5" customHeight="1">
      <c r="A23" s="48"/>
      <c r="B23" s="24"/>
      <c r="C23" s="25">
        <v>4280</v>
      </c>
      <c r="D23" s="22" t="s">
        <v>116</v>
      </c>
      <c r="E23" s="44"/>
      <c r="F23" s="44">
        <v>100</v>
      </c>
    </row>
    <row r="24" spans="1:6" ht="19.5" customHeight="1">
      <c r="A24" s="48"/>
      <c r="B24" s="24"/>
      <c r="C24" s="21" t="s">
        <v>117</v>
      </c>
      <c r="D24" s="22" t="s">
        <v>100</v>
      </c>
      <c r="E24" s="44"/>
      <c r="F24" s="44">
        <v>7000</v>
      </c>
    </row>
    <row r="25" spans="1:6" ht="19.5" customHeight="1">
      <c r="A25" s="48"/>
      <c r="B25" s="24"/>
      <c r="C25" s="21" t="s">
        <v>118</v>
      </c>
      <c r="D25" s="22" t="s">
        <v>119</v>
      </c>
      <c r="E25" s="44"/>
      <c r="F25" s="44">
        <v>500</v>
      </c>
    </row>
    <row r="26" spans="1:6" ht="30.75" customHeight="1">
      <c r="A26" s="48"/>
      <c r="B26" s="24"/>
      <c r="C26" s="21" t="s">
        <v>120</v>
      </c>
      <c r="D26" s="22" t="s">
        <v>121</v>
      </c>
      <c r="E26" s="44"/>
      <c r="F26" s="44">
        <v>800</v>
      </c>
    </row>
    <row r="27" spans="1:6" ht="34.5" customHeight="1">
      <c r="A27" s="48"/>
      <c r="B27" s="24"/>
      <c r="C27" s="21" t="s">
        <v>122</v>
      </c>
      <c r="D27" s="22" t="s">
        <v>123</v>
      </c>
      <c r="E27" s="44"/>
      <c r="F27" s="44">
        <v>2000</v>
      </c>
    </row>
    <row r="28" spans="1:6" ht="19.5" customHeight="1">
      <c r="A28" s="48"/>
      <c r="B28" s="24"/>
      <c r="C28" s="21" t="s">
        <v>124</v>
      </c>
      <c r="D28" s="22" t="s">
        <v>125</v>
      </c>
      <c r="E28" s="44"/>
      <c r="F28" s="44">
        <v>100</v>
      </c>
    </row>
    <row r="29" spans="1:6" ht="19.5" customHeight="1">
      <c r="A29" s="48"/>
      <c r="B29" s="24"/>
      <c r="C29" s="21" t="s">
        <v>108</v>
      </c>
      <c r="D29" s="22" t="s">
        <v>102</v>
      </c>
      <c r="E29" s="44"/>
      <c r="F29" s="44">
        <v>100</v>
      </c>
    </row>
    <row r="30" spans="1:6" ht="30.75" customHeight="1">
      <c r="A30" s="48"/>
      <c r="B30" s="24"/>
      <c r="C30" s="21" t="s">
        <v>126</v>
      </c>
      <c r="D30" s="22" t="s">
        <v>127</v>
      </c>
      <c r="E30" s="44"/>
      <c r="F30" s="44">
        <v>3000</v>
      </c>
    </row>
    <row r="31" spans="1:6" ht="28.5" customHeight="1">
      <c r="A31" s="48"/>
      <c r="B31" s="24"/>
      <c r="C31" s="21" t="s">
        <v>128</v>
      </c>
      <c r="D31" s="22" t="s">
        <v>129</v>
      </c>
      <c r="E31" s="44"/>
      <c r="F31" s="44">
        <v>200</v>
      </c>
    </row>
    <row r="32" spans="1:6" ht="33" customHeight="1">
      <c r="A32" s="48"/>
      <c r="B32" s="24"/>
      <c r="C32" s="21" t="s">
        <v>130</v>
      </c>
      <c r="D32" s="22" t="s">
        <v>131</v>
      </c>
      <c r="E32" s="44"/>
      <c r="F32" s="44">
        <v>500</v>
      </c>
    </row>
    <row r="33" spans="1:6" ht="29.25" customHeight="1">
      <c r="A33" s="48"/>
      <c r="B33" s="24"/>
      <c r="C33" s="21" t="s">
        <v>132</v>
      </c>
      <c r="D33" s="22" t="s">
        <v>133</v>
      </c>
      <c r="E33" s="44"/>
      <c r="F33" s="44">
        <v>500</v>
      </c>
    </row>
    <row r="34" spans="1:6" ht="25.5" customHeight="1">
      <c r="A34" s="350" t="s">
        <v>206</v>
      </c>
      <c r="B34" s="350"/>
      <c r="C34" s="350"/>
      <c r="D34" s="67"/>
      <c r="E34" s="68">
        <f>SUM(E11)</f>
        <v>35000</v>
      </c>
      <c r="F34" s="68">
        <f>SUM(F11)</f>
        <v>185489</v>
      </c>
    </row>
  </sheetData>
  <sheetProtection/>
  <mergeCells count="9">
    <mergeCell ref="A10:F10"/>
    <mergeCell ref="A34:C34"/>
    <mergeCell ref="E1:F1"/>
    <mergeCell ref="A3:F3"/>
    <mergeCell ref="A5:F5"/>
    <mergeCell ref="A7:C7"/>
    <mergeCell ref="D7:D8"/>
    <mergeCell ref="E7:E8"/>
    <mergeCell ref="F7:F8"/>
  </mergeCells>
  <printOptions horizontalCentered="1"/>
  <pageMargins left="0.5905511811023623" right="0.5905511811023623" top="0.3937007874015748" bottom="0.5511811023622047" header="0.5118110236220472" footer="0.3937007874015748"/>
  <pageSetup fitToHeight="1" fitToWidth="1" horizontalDpi="600" verticalDpi="600" orientation="portrait" paperSize="9" scale="99" r:id="rId3"/>
  <headerFooter alignWithMargins="0">
    <oddFooter>&amp;C&amp;"Times New Roman,Normalny"&amp;12Strona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zoomScalePageLayoutView="0" workbookViewId="0" topLeftCell="A22">
      <selection activeCell="A27" sqref="A27"/>
    </sheetView>
  </sheetViews>
  <sheetFormatPr defaultColWidth="9.00390625" defaultRowHeight="12.75"/>
  <cols>
    <col min="1" max="1" width="27.375" style="69" customWidth="1"/>
    <col min="2" max="2" width="28.00390625" style="69" customWidth="1"/>
    <col min="3" max="3" width="25.125" style="69" customWidth="1"/>
    <col min="4" max="4" width="14.25390625" style="69" customWidth="1"/>
    <col min="5" max="5" width="18.875" style="69" customWidth="1"/>
    <col min="6" max="6" width="17.875" style="69" customWidth="1"/>
    <col min="7" max="7" width="16.625" style="69" customWidth="1"/>
    <col min="8" max="8" width="18.00390625" style="69" customWidth="1"/>
    <col min="9" max="9" width="16.75390625" style="69" customWidth="1"/>
    <col min="10" max="16384" width="9.125" style="69" customWidth="1"/>
  </cols>
  <sheetData>
    <row r="1" spans="4:9" ht="63.75" customHeight="1">
      <c r="D1" s="35"/>
      <c r="E1" s="35"/>
      <c r="F1" s="256"/>
      <c r="G1" s="360" t="s">
        <v>596</v>
      </c>
      <c r="H1" s="360"/>
      <c r="I1" s="360"/>
    </row>
    <row r="2" spans="4:9" ht="19.5" customHeight="1">
      <c r="D2" s="35"/>
      <c r="E2" s="35"/>
      <c r="F2" s="261"/>
      <c r="G2" s="360"/>
      <c r="H2" s="360"/>
      <c r="I2" s="360"/>
    </row>
    <row r="3" spans="1:9" ht="15.75" customHeight="1">
      <c r="A3" s="361" t="s">
        <v>219</v>
      </c>
      <c r="B3" s="361"/>
      <c r="C3" s="361"/>
      <c r="D3" s="361"/>
      <c r="E3" s="361"/>
      <c r="F3" s="361"/>
      <c r="G3" s="361"/>
      <c r="H3" s="361"/>
      <c r="I3" s="70"/>
    </row>
    <row r="4" spans="1:9" ht="51.75" customHeight="1">
      <c r="A4" s="361" t="s">
        <v>399</v>
      </c>
      <c r="B4" s="361"/>
      <c r="C4" s="361"/>
      <c r="D4" s="361"/>
      <c r="E4" s="361"/>
      <c r="F4" s="361"/>
      <c r="G4" s="361"/>
      <c r="H4" s="361"/>
      <c r="I4" s="70"/>
    </row>
    <row r="5" spans="1:9" ht="25.5" customHeight="1">
      <c r="A5" s="355" t="s">
        <v>214</v>
      </c>
      <c r="B5" s="355" t="s">
        <v>220</v>
      </c>
      <c r="C5" s="355" t="s">
        <v>221</v>
      </c>
      <c r="D5" s="355" t="s">
        <v>222</v>
      </c>
      <c r="E5" s="355" t="s">
        <v>501</v>
      </c>
      <c r="F5" s="356" t="s">
        <v>223</v>
      </c>
      <c r="G5" s="356"/>
      <c r="H5" s="356"/>
      <c r="I5" s="72" t="s">
        <v>277</v>
      </c>
    </row>
    <row r="6" spans="1:9" ht="55.5" customHeight="1">
      <c r="A6" s="355"/>
      <c r="B6" s="355"/>
      <c r="C6" s="355"/>
      <c r="D6" s="355"/>
      <c r="E6" s="355"/>
      <c r="F6" s="71" t="s">
        <v>400</v>
      </c>
      <c r="G6" s="72">
        <v>2010</v>
      </c>
      <c r="H6" s="72">
        <v>2011</v>
      </c>
      <c r="I6" s="284" t="s">
        <v>401</v>
      </c>
    </row>
    <row r="7" spans="1:9" ht="21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</row>
    <row r="8" spans="1:9" ht="40.5" customHeight="1">
      <c r="A8" s="285" t="s">
        <v>402</v>
      </c>
      <c r="B8" s="286" t="s">
        <v>235</v>
      </c>
      <c r="C8" s="287" t="s">
        <v>228</v>
      </c>
      <c r="D8" s="302" t="s">
        <v>403</v>
      </c>
      <c r="E8" s="310">
        <v>2400000</v>
      </c>
      <c r="F8" s="310">
        <v>200000</v>
      </c>
      <c r="G8" s="310">
        <v>1000000</v>
      </c>
      <c r="H8" s="310">
        <v>1000000</v>
      </c>
      <c r="I8" s="304">
        <v>200000</v>
      </c>
    </row>
    <row r="9" spans="1:9" ht="43.5" customHeight="1">
      <c r="A9" s="285" t="s">
        <v>404</v>
      </c>
      <c r="B9" s="286" t="s">
        <v>235</v>
      </c>
      <c r="C9" s="288" t="s">
        <v>228</v>
      </c>
      <c r="D9" s="302">
        <v>2009</v>
      </c>
      <c r="E9" s="311">
        <v>800000</v>
      </c>
      <c r="F9" s="310">
        <v>312000</v>
      </c>
      <c r="G9" s="310"/>
      <c r="H9" s="310"/>
      <c r="I9" s="304">
        <v>312000</v>
      </c>
    </row>
    <row r="10" spans="1:9" ht="44.25" customHeight="1">
      <c r="A10" s="289" t="s">
        <v>238</v>
      </c>
      <c r="B10" s="286" t="s">
        <v>239</v>
      </c>
      <c r="C10" s="288" t="s">
        <v>228</v>
      </c>
      <c r="D10" s="302" t="s">
        <v>403</v>
      </c>
      <c r="E10" s="312">
        <v>21700000</v>
      </c>
      <c r="F10" s="312">
        <v>700000</v>
      </c>
      <c r="G10" s="312">
        <v>1000000</v>
      </c>
      <c r="H10" s="310">
        <v>2000000</v>
      </c>
      <c r="I10" s="303" t="s">
        <v>240</v>
      </c>
    </row>
    <row r="11" spans="1:9" ht="36.75" customHeight="1">
      <c r="A11" s="289" t="s">
        <v>405</v>
      </c>
      <c r="B11" s="286" t="s">
        <v>406</v>
      </c>
      <c r="C11" s="288" t="s">
        <v>228</v>
      </c>
      <c r="D11" s="305" t="s">
        <v>407</v>
      </c>
      <c r="E11" s="312">
        <v>30000</v>
      </c>
      <c r="F11" s="312">
        <v>30000</v>
      </c>
      <c r="G11" s="312"/>
      <c r="H11" s="310"/>
      <c r="I11" s="303"/>
    </row>
    <row r="12" spans="1:9" ht="36" customHeight="1">
      <c r="A12" s="286" t="s">
        <v>231</v>
      </c>
      <c r="B12" s="286" t="s">
        <v>232</v>
      </c>
      <c r="C12" s="290" t="s">
        <v>228</v>
      </c>
      <c r="D12" s="73" t="s">
        <v>407</v>
      </c>
      <c r="E12" s="310">
        <v>1000000</v>
      </c>
      <c r="F12" s="310">
        <v>250000</v>
      </c>
      <c r="G12" s="310">
        <v>1000000</v>
      </c>
      <c r="H12" s="310"/>
      <c r="I12" s="303"/>
    </row>
    <row r="13" spans="1:9" ht="36" customHeight="1">
      <c r="A13" s="291" t="s">
        <v>408</v>
      </c>
      <c r="B13" s="286" t="s">
        <v>236</v>
      </c>
      <c r="C13" s="288" t="s">
        <v>228</v>
      </c>
      <c r="D13" s="73" t="s">
        <v>407</v>
      </c>
      <c r="E13" s="310">
        <v>600000</v>
      </c>
      <c r="F13" s="310">
        <v>150000</v>
      </c>
      <c r="G13" s="310">
        <v>150000</v>
      </c>
      <c r="H13" s="310"/>
      <c r="I13" s="303" t="s">
        <v>233</v>
      </c>
    </row>
    <row r="14" spans="1:9" ht="34.5" customHeight="1">
      <c r="A14" s="292" t="s">
        <v>409</v>
      </c>
      <c r="B14" s="286" t="s">
        <v>236</v>
      </c>
      <c r="C14" s="293" t="s">
        <v>228</v>
      </c>
      <c r="D14" s="73">
        <v>2009</v>
      </c>
      <c r="E14" s="310">
        <v>42000</v>
      </c>
      <c r="F14" s="310">
        <v>42000</v>
      </c>
      <c r="G14" s="310"/>
      <c r="H14" s="310"/>
      <c r="I14" s="303"/>
    </row>
    <row r="15" spans="1:9" ht="47.25">
      <c r="A15" s="294" t="s">
        <v>410</v>
      </c>
      <c r="B15" s="286" t="s">
        <v>237</v>
      </c>
      <c r="C15" s="288" t="s">
        <v>228</v>
      </c>
      <c r="D15" s="73" t="s">
        <v>411</v>
      </c>
      <c r="E15" s="310">
        <v>150000</v>
      </c>
      <c r="F15" s="310">
        <v>150000</v>
      </c>
      <c r="G15" s="310"/>
      <c r="H15" s="310"/>
      <c r="I15" s="303" t="s">
        <v>412</v>
      </c>
    </row>
    <row r="16" spans="1:9" ht="47.25">
      <c r="A16" s="286" t="s">
        <v>413</v>
      </c>
      <c r="B16" s="286" t="s">
        <v>414</v>
      </c>
      <c r="C16" s="288" t="s">
        <v>228</v>
      </c>
      <c r="D16" s="73" t="s">
        <v>229</v>
      </c>
      <c r="E16" s="310">
        <v>768300</v>
      </c>
      <c r="F16" s="310">
        <v>768300</v>
      </c>
      <c r="G16" s="310"/>
      <c r="H16" s="310"/>
      <c r="I16" s="303" t="s">
        <v>617</v>
      </c>
    </row>
    <row r="17" spans="1:9" ht="31.5">
      <c r="A17" s="286" t="s">
        <v>415</v>
      </c>
      <c r="B17" s="295" t="s">
        <v>416</v>
      </c>
      <c r="C17" s="296" t="s">
        <v>228</v>
      </c>
      <c r="D17" s="306" t="s">
        <v>417</v>
      </c>
      <c r="E17" s="310">
        <v>200000</v>
      </c>
      <c r="F17" s="310">
        <v>20000</v>
      </c>
      <c r="G17" s="310">
        <v>90000</v>
      </c>
      <c r="H17" s="310">
        <v>90000</v>
      </c>
      <c r="I17" s="303" t="s">
        <v>418</v>
      </c>
    </row>
    <row r="18" spans="1:9" ht="47.25">
      <c r="A18" s="286" t="s">
        <v>419</v>
      </c>
      <c r="B18" s="286" t="s">
        <v>234</v>
      </c>
      <c r="C18" s="297" t="s">
        <v>228</v>
      </c>
      <c r="D18" s="73">
        <v>2009</v>
      </c>
      <c r="E18" s="310">
        <v>500000</v>
      </c>
      <c r="F18" s="310">
        <v>500000</v>
      </c>
      <c r="G18" s="310"/>
      <c r="H18" s="310"/>
      <c r="I18" s="307"/>
    </row>
    <row r="19" spans="1:9" ht="31.5">
      <c r="A19" s="286" t="s">
        <v>421</v>
      </c>
      <c r="B19" s="286" t="s">
        <v>422</v>
      </c>
      <c r="C19" s="287" t="s">
        <v>228</v>
      </c>
      <c r="D19" s="73" t="s">
        <v>403</v>
      </c>
      <c r="E19" s="310">
        <v>20000</v>
      </c>
      <c r="F19" s="310">
        <v>20000</v>
      </c>
      <c r="G19" s="310"/>
      <c r="H19" s="310"/>
      <c r="I19" s="303" t="s">
        <v>423</v>
      </c>
    </row>
    <row r="20" spans="1:9" ht="36" customHeight="1">
      <c r="A20" s="298" t="s">
        <v>424</v>
      </c>
      <c r="B20" s="286" t="s">
        <v>425</v>
      </c>
      <c r="C20" s="288" t="s">
        <v>228</v>
      </c>
      <c r="D20" s="306" t="s">
        <v>407</v>
      </c>
      <c r="E20" s="310">
        <v>95000</v>
      </c>
      <c r="F20" s="310">
        <v>95000</v>
      </c>
      <c r="G20" s="310"/>
      <c r="H20" s="310"/>
      <c r="I20" s="303"/>
    </row>
    <row r="21" spans="1:9" ht="36" customHeight="1">
      <c r="A21" s="262" t="s">
        <v>226</v>
      </c>
      <c r="B21" s="299" t="s">
        <v>227</v>
      </c>
      <c r="C21" s="300" t="s">
        <v>228</v>
      </c>
      <c r="D21" s="73" t="s">
        <v>420</v>
      </c>
      <c r="E21" s="310">
        <v>650000</v>
      </c>
      <c r="F21" s="310">
        <v>100000</v>
      </c>
      <c r="G21" s="310">
        <v>150000</v>
      </c>
      <c r="H21" s="310">
        <v>350000</v>
      </c>
      <c r="I21" s="308" t="s">
        <v>230</v>
      </c>
    </row>
    <row r="22" spans="1:9" ht="39" customHeight="1">
      <c r="A22" s="286" t="s">
        <v>426</v>
      </c>
      <c r="B22" s="289" t="s">
        <v>427</v>
      </c>
      <c r="C22" s="300" t="s">
        <v>228</v>
      </c>
      <c r="D22" s="73" t="s">
        <v>407</v>
      </c>
      <c r="E22" s="310">
        <v>20000</v>
      </c>
      <c r="F22" s="310">
        <v>20000</v>
      </c>
      <c r="G22" s="310"/>
      <c r="H22" s="310"/>
      <c r="I22" s="308"/>
    </row>
    <row r="23" spans="1:9" ht="34.5" customHeight="1">
      <c r="A23" s="301" t="s">
        <v>241</v>
      </c>
      <c r="B23" s="286" t="s">
        <v>242</v>
      </c>
      <c r="C23" s="288" t="s">
        <v>228</v>
      </c>
      <c r="D23" s="309" t="s">
        <v>420</v>
      </c>
      <c r="E23" s="312">
        <v>700000</v>
      </c>
      <c r="F23" s="312">
        <v>100000</v>
      </c>
      <c r="G23" s="312">
        <v>300000</v>
      </c>
      <c r="H23" s="310">
        <v>300000</v>
      </c>
      <c r="I23" s="308" t="s">
        <v>428</v>
      </c>
    </row>
    <row r="24" spans="1:9" ht="47.25">
      <c r="A24" s="289" t="s">
        <v>429</v>
      </c>
      <c r="B24" s="286" t="s">
        <v>430</v>
      </c>
      <c r="C24" s="286" t="s">
        <v>228</v>
      </c>
      <c r="D24" s="309">
        <v>2009</v>
      </c>
      <c r="E24" s="313">
        <v>150000</v>
      </c>
      <c r="F24" s="313">
        <v>150000</v>
      </c>
      <c r="G24" s="313"/>
      <c r="H24" s="316"/>
      <c r="I24" s="317"/>
    </row>
    <row r="25" spans="1:9" ht="39.75" customHeight="1">
      <c r="A25" s="289" t="s">
        <v>611</v>
      </c>
      <c r="B25" s="286" t="s">
        <v>616</v>
      </c>
      <c r="C25" s="286" t="s">
        <v>228</v>
      </c>
      <c r="D25" s="309">
        <v>2009</v>
      </c>
      <c r="E25" s="269">
        <v>114406</v>
      </c>
      <c r="F25" s="313">
        <v>114406</v>
      </c>
      <c r="G25" s="313"/>
      <c r="H25" s="316"/>
      <c r="I25" s="317" t="s">
        <v>466</v>
      </c>
    </row>
    <row r="26" spans="1:9" ht="47.25">
      <c r="A26" s="463" t="s">
        <v>612</v>
      </c>
      <c r="B26" s="463" t="s">
        <v>615</v>
      </c>
      <c r="C26" s="286" t="s">
        <v>228</v>
      </c>
      <c r="D26" s="309">
        <v>2009</v>
      </c>
      <c r="E26" s="313">
        <v>250000</v>
      </c>
      <c r="F26" s="313">
        <v>250000</v>
      </c>
      <c r="G26" s="313"/>
      <c r="H26" s="316"/>
      <c r="I26" s="317" t="s">
        <v>466</v>
      </c>
    </row>
    <row r="27" spans="1:9" ht="41.25" customHeight="1">
      <c r="A27" s="463" t="s">
        <v>613</v>
      </c>
      <c r="B27" s="463" t="s">
        <v>614</v>
      </c>
      <c r="C27" s="286" t="s">
        <v>228</v>
      </c>
      <c r="D27" s="309">
        <v>2009</v>
      </c>
      <c r="E27" s="313">
        <v>50000</v>
      </c>
      <c r="F27" s="313">
        <v>50000</v>
      </c>
      <c r="G27" s="313"/>
      <c r="H27" s="316"/>
      <c r="I27" s="317" t="s">
        <v>466</v>
      </c>
    </row>
    <row r="28" spans="1:9" ht="42.75" customHeight="1">
      <c r="A28" s="357" t="s">
        <v>243</v>
      </c>
      <c r="B28" s="358"/>
      <c r="C28" s="359"/>
      <c r="D28" s="73"/>
      <c r="E28" s="314">
        <f>SUM(E8:E27)</f>
        <v>30239706</v>
      </c>
      <c r="F28" s="314">
        <f>SUM(F8:F27)</f>
        <v>4021706</v>
      </c>
      <c r="G28" s="314">
        <f>SUM(G8:G27)</f>
        <v>3690000</v>
      </c>
      <c r="H28" s="314">
        <f>SUM(H8:H27)</f>
        <v>3740000</v>
      </c>
      <c r="I28" s="303"/>
    </row>
  </sheetData>
  <sheetProtection/>
  <mergeCells count="10">
    <mergeCell ref="E5:E6"/>
    <mergeCell ref="F5:H5"/>
    <mergeCell ref="A28:C28"/>
    <mergeCell ref="G1:I2"/>
    <mergeCell ref="A3:H3"/>
    <mergeCell ref="A4:H4"/>
    <mergeCell ref="A5:A6"/>
    <mergeCell ref="B5:B6"/>
    <mergeCell ref="C5:C6"/>
    <mergeCell ref="D5:D6"/>
  </mergeCells>
  <printOptions horizontalCentered="1" verticalCentered="1"/>
  <pageMargins left="0.6299212598425197" right="0.6299212598425197" top="0.984251968503937" bottom="0.984251968503937" header="0.5118110236220472" footer="0.5118110236220472"/>
  <pageSetup fitToHeight="2" fitToWidth="1" horizontalDpi="300" verticalDpi="300" orientation="landscape" paperSize="9" scale="74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showGridLines="0" zoomScalePageLayoutView="0" workbookViewId="0" topLeftCell="A67">
      <selection activeCell="E81" sqref="E81:E84"/>
    </sheetView>
  </sheetViews>
  <sheetFormatPr defaultColWidth="10.25390625" defaultRowHeight="12.75"/>
  <cols>
    <col min="1" max="1" width="3.625" style="74" customWidth="1"/>
    <col min="2" max="2" width="12.875" style="74" customWidth="1"/>
    <col min="3" max="3" width="11.125" style="74" customWidth="1"/>
    <col min="4" max="4" width="9.375" style="74" customWidth="1"/>
    <col min="5" max="5" width="29.625" style="74" customWidth="1"/>
    <col min="6" max="6" width="16.75390625" style="74" customWidth="1"/>
    <col min="7" max="7" width="15.625" style="74" customWidth="1"/>
    <col min="8" max="8" width="12.25390625" style="74" customWidth="1"/>
    <col min="9" max="9" width="14.25390625" style="74" customWidth="1"/>
    <col min="10" max="10" width="10.00390625" style="74" customWidth="1"/>
    <col min="11" max="11" width="14.00390625" style="74" customWidth="1"/>
    <col min="12" max="13" width="22.375" style="74" customWidth="1"/>
    <col min="14" max="16384" width="10.25390625" style="74" customWidth="1"/>
  </cols>
  <sheetData>
    <row r="1" spans="12:13" ht="33.75" customHeight="1">
      <c r="L1" s="341" t="s">
        <v>597</v>
      </c>
      <c r="M1" s="341"/>
    </row>
    <row r="2" spans="9:13" ht="30" customHeight="1">
      <c r="I2" s="362"/>
      <c r="J2" s="362"/>
      <c r="K2" s="362"/>
      <c r="L2" s="341"/>
      <c r="M2" s="341"/>
    </row>
    <row r="3" spans="1:13" ht="33.75" customHeight="1">
      <c r="A3" s="426" t="s">
        <v>502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</row>
    <row r="4" spans="1:13" ht="24.75" customHeight="1">
      <c r="A4" s="427" t="s">
        <v>443</v>
      </c>
      <c r="B4" s="427" t="s">
        <v>1</v>
      </c>
      <c r="C4" s="419" t="s">
        <v>444</v>
      </c>
      <c r="D4" s="427" t="s">
        <v>445</v>
      </c>
      <c r="E4" s="419" t="s">
        <v>446</v>
      </c>
      <c r="F4" s="419" t="s">
        <v>447</v>
      </c>
      <c r="G4" s="419" t="s">
        <v>251</v>
      </c>
      <c r="H4" s="419"/>
      <c r="I4" s="419"/>
      <c r="J4" s="419"/>
      <c r="K4" s="419"/>
      <c r="L4" s="419"/>
      <c r="M4" s="419" t="s">
        <v>448</v>
      </c>
    </row>
    <row r="5" spans="1:13" ht="21.75" customHeight="1">
      <c r="A5" s="427"/>
      <c r="B5" s="427"/>
      <c r="C5" s="427"/>
      <c r="D5" s="427"/>
      <c r="E5" s="419"/>
      <c r="F5" s="419"/>
      <c r="G5" s="419" t="s">
        <v>449</v>
      </c>
      <c r="H5" s="419" t="s">
        <v>450</v>
      </c>
      <c r="I5" s="419"/>
      <c r="J5" s="419"/>
      <c r="K5" s="419"/>
      <c r="L5" s="419"/>
      <c r="M5" s="419"/>
    </row>
    <row r="6" spans="1:13" ht="15" customHeight="1">
      <c r="A6" s="427"/>
      <c r="B6" s="427"/>
      <c r="C6" s="427"/>
      <c r="D6" s="427"/>
      <c r="E6" s="419"/>
      <c r="F6" s="419"/>
      <c r="G6" s="419"/>
      <c r="H6" s="419" t="s">
        <v>451</v>
      </c>
      <c r="I6" s="419" t="s">
        <v>452</v>
      </c>
      <c r="J6" s="420" t="s">
        <v>453</v>
      </c>
      <c r="K6" s="421"/>
      <c r="L6" s="419" t="s">
        <v>454</v>
      </c>
      <c r="M6" s="419"/>
    </row>
    <row r="7" spans="1:13" ht="12" customHeight="1">
      <c r="A7" s="427"/>
      <c r="B7" s="427"/>
      <c r="C7" s="427"/>
      <c r="D7" s="427"/>
      <c r="E7" s="419"/>
      <c r="F7" s="419"/>
      <c r="G7" s="419"/>
      <c r="H7" s="419"/>
      <c r="I7" s="419"/>
      <c r="J7" s="422"/>
      <c r="K7" s="423"/>
      <c r="L7" s="419"/>
      <c r="M7" s="419"/>
    </row>
    <row r="8" spans="1:13" ht="30.75" customHeight="1">
      <c r="A8" s="427"/>
      <c r="B8" s="427"/>
      <c r="C8" s="427"/>
      <c r="D8" s="427"/>
      <c r="E8" s="419"/>
      <c r="F8" s="419"/>
      <c r="G8" s="419"/>
      <c r="H8" s="419"/>
      <c r="I8" s="419"/>
      <c r="J8" s="424"/>
      <c r="K8" s="425"/>
      <c r="L8" s="419"/>
      <c r="M8" s="419"/>
    </row>
    <row r="9" spans="1:13" ht="12" customHeight="1">
      <c r="A9" s="272">
        <v>1</v>
      </c>
      <c r="B9" s="272">
        <v>2</v>
      </c>
      <c r="C9" s="272">
        <v>3</v>
      </c>
      <c r="D9" s="272">
        <v>4</v>
      </c>
      <c r="E9" s="272">
        <v>5</v>
      </c>
      <c r="F9" s="272">
        <v>6</v>
      </c>
      <c r="G9" s="272">
        <v>7</v>
      </c>
      <c r="H9" s="272">
        <v>8</v>
      </c>
      <c r="I9" s="272">
        <v>9</v>
      </c>
      <c r="J9" s="272">
        <v>10</v>
      </c>
      <c r="K9" s="272">
        <v>11</v>
      </c>
      <c r="L9" s="272">
        <v>12</v>
      </c>
      <c r="M9" s="272">
        <v>13</v>
      </c>
    </row>
    <row r="10" spans="1:13" ht="15.75" customHeight="1">
      <c r="A10" s="370" t="s">
        <v>217</v>
      </c>
      <c r="B10" s="370">
        <v>600</v>
      </c>
      <c r="C10" s="370">
        <v>60016</v>
      </c>
      <c r="D10" s="370">
        <v>6050</v>
      </c>
      <c r="E10" s="417" t="s">
        <v>402</v>
      </c>
      <c r="F10" s="380">
        <v>2400000</v>
      </c>
      <c r="G10" s="380">
        <v>200000</v>
      </c>
      <c r="H10" s="414"/>
      <c r="I10" s="369"/>
      <c r="J10" s="273" t="s">
        <v>455</v>
      </c>
      <c r="K10" s="275"/>
      <c r="L10" s="369">
        <v>200000</v>
      </c>
      <c r="M10" s="410" t="s">
        <v>456</v>
      </c>
    </row>
    <row r="11" spans="1:13" ht="15.75" customHeight="1">
      <c r="A11" s="370"/>
      <c r="B11" s="370"/>
      <c r="C11" s="370"/>
      <c r="D11" s="370"/>
      <c r="E11" s="418"/>
      <c r="F11" s="380"/>
      <c r="G11" s="380"/>
      <c r="H11" s="414"/>
      <c r="I11" s="414"/>
      <c r="J11" s="273" t="s">
        <v>457</v>
      </c>
      <c r="K11" s="275"/>
      <c r="L11" s="369"/>
      <c r="M11" s="415"/>
    </row>
    <row r="12" spans="1:13" ht="15.75" customHeight="1">
      <c r="A12" s="370"/>
      <c r="B12" s="370"/>
      <c r="C12" s="370"/>
      <c r="D12" s="370"/>
      <c r="E12" s="418"/>
      <c r="F12" s="380"/>
      <c r="G12" s="380"/>
      <c r="H12" s="414"/>
      <c r="I12" s="414"/>
      <c r="J12" s="273" t="s">
        <v>458</v>
      </c>
      <c r="K12" s="275"/>
      <c r="L12" s="369"/>
      <c r="M12" s="415"/>
    </row>
    <row r="13" spans="1:13" ht="15.75" customHeight="1">
      <c r="A13" s="370"/>
      <c r="B13" s="370"/>
      <c r="C13" s="370"/>
      <c r="D13" s="370"/>
      <c r="E13" s="418"/>
      <c r="F13" s="380"/>
      <c r="G13" s="380"/>
      <c r="H13" s="414"/>
      <c r="I13" s="414"/>
      <c r="J13" s="273" t="s">
        <v>459</v>
      </c>
      <c r="K13" s="275"/>
      <c r="L13" s="369"/>
      <c r="M13" s="416"/>
    </row>
    <row r="14" spans="1:13" ht="15.75" customHeight="1">
      <c r="A14" s="373" t="s">
        <v>218</v>
      </c>
      <c r="B14" s="389">
        <v>600</v>
      </c>
      <c r="C14" s="389">
        <v>60016</v>
      </c>
      <c r="D14" s="389">
        <v>6050</v>
      </c>
      <c r="E14" s="377" t="s">
        <v>460</v>
      </c>
      <c r="F14" s="363">
        <v>800000</v>
      </c>
      <c r="G14" s="363">
        <v>312000</v>
      </c>
      <c r="H14" s="366"/>
      <c r="I14" s="366"/>
      <c r="J14" s="273"/>
      <c r="K14" s="275"/>
      <c r="L14" s="396">
        <v>322000</v>
      </c>
      <c r="M14" s="410" t="s">
        <v>456</v>
      </c>
    </row>
    <row r="15" spans="1:13" ht="15.75" customHeight="1">
      <c r="A15" s="386"/>
      <c r="B15" s="386"/>
      <c r="C15" s="386"/>
      <c r="D15" s="386"/>
      <c r="E15" s="378"/>
      <c r="F15" s="364"/>
      <c r="G15" s="364"/>
      <c r="H15" s="367"/>
      <c r="I15" s="367"/>
      <c r="J15" s="273"/>
      <c r="K15" s="275"/>
      <c r="L15" s="397"/>
      <c r="M15" s="411"/>
    </row>
    <row r="16" spans="1:13" ht="15.75" customHeight="1">
      <c r="A16" s="386"/>
      <c r="B16" s="386"/>
      <c r="C16" s="386"/>
      <c r="D16" s="386"/>
      <c r="E16" s="378"/>
      <c r="F16" s="364"/>
      <c r="G16" s="364"/>
      <c r="H16" s="367"/>
      <c r="I16" s="367"/>
      <c r="J16" s="273"/>
      <c r="K16" s="275"/>
      <c r="L16" s="397"/>
      <c r="M16" s="411"/>
    </row>
    <row r="17" spans="1:13" ht="15.75" customHeight="1">
      <c r="A17" s="387"/>
      <c r="B17" s="387"/>
      <c r="C17" s="387"/>
      <c r="D17" s="387"/>
      <c r="E17" s="379"/>
      <c r="F17" s="365"/>
      <c r="G17" s="365"/>
      <c r="H17" s="368"/>
      <c r="I17" s="368"/>
      <c r="J17" s="273"/>
      <c r="K17" s="275"/>
      <c r="L17" s="398"/>
      <c r="M17" s="412"/>
    </row>
    <row r="18" spans="1:13" ht="15.75" customHeight="1">
      <c r="A18" s="376" t="s">
        <v>285</v>
      </c>
      <c r="B18" s="370">
        <v>600</v>
      </c>
      <c r="C18" s="370">
        <v>60095</v>
      </c>
      <c r="D18" s="370">
        <v>6050</v>
      </c>
      <c r="E18" s="413" t="s">
        <v>238</v>
      </c>
      <c r="F18" s="380">
        <v>21700000</v>
      </c>
      <c r="G18" s="380">
        <v>700000</v>
      </c>
      <c r="H18" s="381"/>
      <c r="I18" s="369"/>
      <c r="J18" s="273" t="s">
        <v>455</v>
      </c>
      <c r="K18" s="275"/>
      <c r="L18" s="369" t="s">
        <v>240</v>
      </c>
      <c r="M18" s="407" t="s">
        <v>461</v>
      </c>
    </row>
    <row r="19" spans="1:13" ht="15.75" customHeight="1">
      <c r="A19" s="370"/>
      <c r="B19" s="370"/>
      <c r="C19" s="370"/>
      <c r="D19" s="370"/>
      <c r="E19" s="413"/>
      <c r="F19" s="380"/>
      <c r="G19" s="380"/>
      <c r="H19" s="381"/>
      <c r="I19" s="381"/>
      <c r="J19" s="273" t="s">
        <v>457</v>
      </c>
      <c r="K19" s="275"/>
      <c r="L19" s="369"/>
      <c r="M19" s="408"/>
    </row>
    <row r="20" spans="1:13" ht="15.75" customHeight="1">
      <c r="A20" s="370"/>
      <c r="B20" s="370"/>
      <c r="C20" s="370"/>
      <c r="D20" s="370"/>
      <c r="E20" s="413"/>
      <c r="F20" s="380"/>
      <c r="G20" s="380"/>
      <c r="H20" s="381"/>
      <c r="I20" s="381"/>
      <c r="J20" s="273" t="s">
        <v>458</v>
      </c>
      <c r="K20" s="275"/>
      <c r="L20" s="369"/>
      <c r="M20" s="408"/>
    </row>
    <row r="21" spans="1:13" ht="15.75" customHeight="1">
      <c r="A21" s="370"/>
      <c r="B21" s="370"/>
      <c r="C21" s="370"/>
      <c r="D21" s="370"/>
      <c r="E21" s="413"/>
      <c r="F21" s="380"/>
      <c r="G21" s="380"/>
      <c r="H21" s="381"/>
      <c r="I21" s="381"/>
      <c r="J21" s="273" t="s">
        <v>459</v>
      </c>
      <c r="K21" s="275"/>
      <c r="L21" s="369"/>
      <c r="M21" s="409"/>
    </row>
    <row r="22" spans="1:13" ht="15.75" customHeight="1">
      <c r="A22" s="373" t="s">
        <v>288</v>
      </c>
      <c r="B22" s="389">
        <v>600</v>
      </c>
      <c r="C22" s="389">
        <v>60095</v>
      </c>
      <c r="D22" s="389">
        <v>6050</v>
      </c>
      <c r="E22" s="410" t="s">
        <v>405</v>
      </c>
      <c r="F22" s="363">
        <v>30000</v>
      </c>
      <c r="G22" s="363">
        <v>30000</v>
      </c>
      <c r="H22" s="366"/>
      <c r="I22" s="366"/>
      <c r="J22" s="273" t="s">
        <v>455</v>
      </c>
      <c r="K22" s="275"/>
      <c r="L22" s="396"/>
      <c r="M22" s="404" t="s">
        <v>462</v>
      </c>
    </row>
    <row r="23" spans="1:13" ht="15.75" customHeight="1">
      <c r="A23" s="386"/>
      <c r="B23" s="386"/>
      <c r="C23" s="386"/>
      <c r="D23" s="386"/>
      <c r="E23" s="411"/>
      <c r="F23" s="364"/>
      <c r="G23" s="364"/>
      <c r="H23" s="367"/>
      <c r="I23" s="367"/>
      <c r="J23" s="273" t="s">
        <v>457</v>
      </c>
      <c r="K23" s="275"/>
      <c r="L23" s="397"/>
      <c r="M23" s="405"/>
    </row>
    <row r="24" spans="1:13" ht="15.75" customHeight="1">
      <c r="A24" s="386"/>
      <c r="B24" s="386"/>
      <c r="C24" s="386"/>
      <c r="D24" s="386"/>
      <c r="E24" s="411"/>
      <c r="F24" s="364"/>
      <c r="G24" s="364"/>
      <c r="H24" s="367"/>
      <c r="I24" s="367"/>
      <c r="J24" s="273" t="s">
        <v>458</v>
      </c>
      <c r="K24" s="275"/>
      <c r="L24" s="397"/>
      <c r="M24" s="405"/>
    </row>
    <row r="25" spans="1:13" ht="15.75" customHeight="1">
      <c r="A25" s="387"/>
      <c r="B25" s="387"/>
      <c r="C25" s="387"/>
      <c r="D25" s="387"/>
      <c r="E25" s="412"/>
      <c r="F25" s="365"/>
      <c r="G25" s="365"/>
      <c r="H25" s="368"/>
      <c r="I25" s="368"/>
      <c r="J25" s="273" t="s">
        <v>459</v>
      </c>
      <c r="K25" s="275"/>
      <c r="L25" s="398"/>
      <c r="M25" s="406"/>
    </row>
    <row r="26" spans="1:13" ht="15.75" customHeight="1">
      <c r="A26" s="376" t="s">
        <v>291</v>
      </c>
      <c r="B26" s="370">
        <v>700</v>
      </c>
      <c r="C26" s="370">
        <v>70005</v>
      </c>
      <c r="D26" s="370">
        <v>6050</v>
      </c>
      <c r="E26" s="388" t="s">
        <v>231</v>
      </c>
      <c r="F26" s="380">
        <v>1000000</v>
      </c>
      <c r="G26" s="380">
        <v>250000</v>
      </c>
      <c r="H26" s="381"/>
      <c r="I26" s="369"/>
      <c r="J26" s="273" t="s">
        <v>455</v>
      </c>
      <c r="K26" s="275"/>
      <c r="L26" s="369"/>
      <c r="M26" s="401" t="s">
        <v>463</v>
      </c>
    </row>
    <row r="27" spans="1:13" ht="15.75" customHeight="1">
      <c r="A27" s="370"/>
      <c r="B27" s="370"/>
      <c r="C27" s="370"/>
      <c r="D27" s="370"/>
      <c r="E27" s="378"/>
      <c r="F27" s="380"/>
      <c r="G27" s="380"/>
      <c r="H27" s="381"/>
      <c r="I27" s="381"/>
      <c r="J27" s="273" t="s">
        <v>457</v>
      </c>
      <c r="K27" s="275"/>
      <c r="L27" s="369"/>
      <c r="M27" s="402"/>
    </row>
    <row r="28" spans="1:13" ht="15.75" customHeight="1">
      <c r="A28" s="370"/>
      <c r="B28" s="370"/>
      <c r="C28" s="370"/>
      <c r="D28" s="370"/>
      <c r="E28" s="378"/>
      <c r="F28" s="380"/>
      <c r="G28" s="380"/>
      <c r="H28" s="381"/>
      <c r="I28" s="381"/>
      <c r="J28" s="273" t="s">
        <v>458</v>
      </c>
      <c r="K28" s="275"/>
      <c r="L28" s="369"/>
      <c r="M28" s="402"/>
    </row>
    <row r="29" spans="1:13" ht="15.75" customHeight="1">
      <c r="A29" s="370"/>
      <c r="B29" s="370"/>
      <c r="C29" s="370"/>
      <c r="D29" s="370"/>
      <c r="E29" s="379"/>
      <c r="F29" s="380"/>
      <c r="G29" s="380"/>
      <c r="H29" s="381"/>
      <c r="I29" s="381"/>
      <c r="J29" s="273"/>
      <c r="K29" s="275"/>
      <c r="L29" s="369"/>
      <c r="M29" s="403"/>
    </row>
    <row r="30" spans="1:13" ht="15.75" customHeight="1">
      <c r="A30" s="376" t="s">
        <v>294</v>
      </c>
      <c r="B30" s="370">
        <v>720</v>
      </c>
      <c r="C30" s="370">
        <v>72095</v>
      </c>
      <c r="D30" s="370">
        <v>6050</v>
      </c>
      <c r="E30" s="377" t="s">
        <v>464</v>
      </c>
      <c r="F30" s="380">
        <v>600000</v>
      </c>
      <c r="G30" s="380">
        <v>150000</v>
      </c>
      <c r="H30" s="381"/>
      <c r="I30" s="369"/>
      <c r="J30" s="273" t="s">
        <v>455</v>
      </c>
      <c r="K30" s="275"/>
      <c r="L30" s="369" t="s">
        <v>233</v>
      </c>
      <c r="M30" s="371" t="s">
        <v>465</v>
      </c>
    </row>
    <row r="31" spans="1:13" ht="15.75" customHeight="1">
      <c r="A31" s="370"/>
      <c r="B31" s="370"/>
      <c r="C31" s="370"/>
      <c r="D31" s="370"/>
      <c r="E31" s="378"/>
      <c r="F31" s="380"/>
      <c r="G31" s="380"/>
      <c r="H31" s="381"/>
      <c r="I31" s="381"/>
      <c r="J31" s="273" t="s">
        <v>457</v>
      </c>
      <c r="K31" s="275"/>
      <c r="L31" s="369"/>
      <c r="M31" s="371"/>
    </row>
    <row r="32" spans="1:13" ht="15.75" customHeight="1">
      <c r="A32" s="370"/>
      <c r="B32" s="370"/>
      <c r="C32" s="370"/>
      <c r="D32" s="370"/>
      <c r="E32" s="378"/>
      <c r="F32" s="380"/>
      <c r="G32" s="380"/>
      <c r="H32" s="381"/>
      <c r="I32" s="381"/>
      <c r="J32" s="273" t="s">
        <v>458</v>
      </c>
      <c r="K32" s="275"/>
      <c r="L32" s="369"/>
      <c r="M32" s="371"/>
    </row>
    <row r="33" spans="1:13" ht="15.75" customHeight="1">
      <c r="A33" s="370"/>
      <c r="B33" s="370"/>
      <c r="C33" s="370"/>
      <c r="D33" s="370"/>
      <c r="E33" s="379"/>
      <c r="F33" s="380"/>
      <c r="G33" s="380"/>
      <c r="H33" s="381"/>
      <c r="I33" s="381"/>
      <c r="J33" s="273" t="s">
        <v>459</v>
      </c>
      <c r="K33" s="275"/>
      <c r="L33" s="369"/>
      <c r="M33" s="371"/>
    </row>
    <row r="34" spans="1:13" ht="15.75" customHeight="1">
      <c r="A34" s="373" t="s">
        <v>297</v>
      </c>
      <c r="B34" s="389">
        <v>750</v>
      </c>
      <c r="C34" s="389">
        <v>75023</v>
      </c>
      <c r="D34" s="389">
        <v>6060</v>
      </c>
      <c r="E34" s="377" t="s">
        <v>409</v>
      </c>
      <c r="F34" s="363">
        <v>42000</v>
      </c>
      <c r="G34" s="363">
        <v>42000</v>
      </c>
      <c r="H34" s="366"/>
      <c r="I34" s="366"/>
      <c r="J34" s="273" t="s">
        <v>455</v>
      </c>
      <c r="K34" s="275"/>
      <c r="L34" s="396"/>
      <c r="M34" s="370" t="s">
        <v>463</v>
      </c>
    </row>
    <row r="35" spans="1:13" ht="15.75" customHeight="1">
      <c r="A35" s="386"/>
      <c r="B35" s="386"/>
      <c r="C35" s="386"/>
      <c r="D35" s="386"/>
      <c r="E35" s="378"/>
      <c r="F35" s="364"/>
      <c r="G35" s="364"/>
      <c r="H35" s="367"/>
      <c r="I35" s="367"/>
      <c r="J35" s="273" t="s">
        <v>457</v>
      </c>
      <c r="K35" s="275"/>
      <c r="L35" s="397"/>
      <c r="M35" s="370"/>
    </row>
    <row r="36" spans="1:13" ht="15.75" customHeight="1">
      <c r="A36" s="386"/>
      <c r="B36" s="386"/>
      <c r="C36" s="386"/>
      <c r="D36" s="386"/>
      <c r="E36" s="378"/>
      <c r="F36" s="364"/>
      <c r="G36" s="364"/>
      <c r="H36" s="367"/>
      <c r="I36" s="367"/>
      <c r="J36" s="273" t="s">
        <v>458</v>
      </c>
      <c r="K36" s="275"/>
      <c r="L36" s="397"/>
      <c r="M36" s="370"/>
    </row>
    <row r="37" spans="1:13" ht="15.75" customHeight="1">
      <c r="A37" s="387"/>
      <c r="B37" s="387"/>
      <c r="C37" s="387"/>
      <c r="D37" s="387"/>
      <c r="E37" s="400"/>
      <c r="F37" s="365"/>
      <c r="G37" s="365"/>
      <c r="H37" s="368"/>
      <c r="I37" s="368"/>
      <c r="J37" s="273" t="s">
        <v>459</v>
      </c>
      <c r="K37" s="275"/>
      <c r="L37" s="398"/>
      <c r="M37" s="370"/>
    </row>
    <row r="38" spans="1:13" ht="15.75" customHeight="1">
      <c r="A38" s="376" t="s">
        <v>300</v>
      </c>
      <c r="B38" s="370">
        <v>900</v>
      </c>
      <c r="C38" s="370">
        <v>90001</v>
      </c>
      <c r="D38" s="370">
        <v>6050</v>
      </c>
      <c r="E38" s="399" t="s">
        <v>410</v>
      </c>
      <c r="F38" s="380">
        <v>150000</v>
      </c>
      <c r="G38" s="380">
        <v>75000</v>
      </c>
      <c r="H38" s="381"/>
      <c r="I38" s="369"/>
      <c r="J38" s="273" t="s">
        <v>455</v>
      </c>
      <c r="K38" s="275"/>
      <c r="L38" s="369"/>
      <c r="M38" s="389" t="s">
        <v>463</v>
      </c>
    </row>
    <row r="39" spans="1:13" ht="15.75" customHeight="1">
      <c r="A39" s="370"/>
      <c r="B39" s="370"/>
      <c r="C39" s="370"/>
      <c r="D39" s="370"/>
      <c r="E39" s="378"/>
      <c r="F39" s="380"/>
      <c r="G39" s="380"/>
      <c r="H39" s="381"/>
      <c r="I39" s="381"/>
      <c r="J39" s="273" t="s">
        <v>457</v>
      </c>
      <c r="K39" s="275"/>
      <c r="L39" s="369"/>
      <c r="M39" s="386"/>
    </row>
    <row r="40" spans="1:13" ht="15.75" customHeight="1">
      <c r="A40" s="370"/>
      <c r="B40" s="370"/>
      <c r="C40" s="370"/>
      <c r="D40" s="370"/>
      <c r="E40" s="378"/>
      <c r="F40" s="380"/>
      <c r="G40" s="380"/>
      <c r="H40" s="381"/>
      <c r="I40" s="381"/>
      <c r="J40" s="273" t="s">
        <v>458</v>
      </c>
      <c r="K40" s="275"/>
      <c r="L40" s="369"/>
      <c r="M40" s="386"/>
    </row>
    <row r="41" spans="1:13" ht="15.75" customHeight="1">
      <c r="A41" s="370"/>
      <c r="B41" s="370"/>
      <c r="C41" s="370"/>
      <c r="D41" s="370"/>
      <c r="E41" s="379"/>
      <c r="F41" s="380"/>
      <c r="G41" s="380"/>
      <c r="H41" s="381"/>
      <c r="I41" s="381"/>
      <c r="J41" s="276" t="s">
        <v>466</v>
      </c>
      <c r="K41" s="275">
        <v>75000</v>
      </c>
      <c r="L41" s="369"/>
      <c r="M41" s="387"/>
    </row>
    <row r="42" spans="1:13" ht="15.75" customHeight="1">
      <c r="A42" s="376" t="s">
        <v>467</v>
      </c>
      <c r="B42" s="370">
        <v>900</v>
      </c>
      <c r="C42" s="370">
        <v>90001</v>
      </c>
      <c r="D42" s="370">
        <v>6050</v>
      </c>
      <c r="E42" s="377" t="s">
        <v>468</v>
      </c>
      <c r="F42" s="380">
        <v>768300</v>
      </c>
      <c r="G42" s="380">
        <v>700000</v>
      </c>
      <c r="H42" s="381"/>
      <c r="I42" s="369"/>
      <c r="J42" s="273" t="s">
        <v>455</v>
      </c>
      <c r="K42" s="275"/>
      <c r="L42" s="369"/>
      <c r="M42" s="389" t="s">
        <v>463</v>
      </c>
    </row>
    <row r="43" spans="1:13" ht="15.75" customHeight="1">
      <c r="A43" s="370"/>
      <c r="B43" s="370"/>
      <c r="C43" s="370"/>
      <c r="D43" s="370"/>
      <c r="E43" s="378"/>
      <c r="F43" s="380"/>
      <c r="G43" s="380"/>
      <c r="H43" s="381"/>
      <c r="I43" s="381"/>
      <c r="J43" s="273" t="s">
        <v>457</v>
      </c>
      <c r="K43" s="275"/>
      <c r="L43" s="369"/>
      <c r="M43" s="386"/>
    </row>
    <row r="44" spans="1:13" ht="15.75" customHeight="1">
      <c r="A44" s="370"/>
      <c r="B44" s="370"/>
      <c r="C44" s="370"/>
      <c r="D44" s="370"/>
      <c r="E44" s="378"/>
      <c r="F44" s="380"/>
      <c r="G44" s="380"/>
      <c r="H44" s="381"/>
      <c r="I44" s="381"/>
      <c r="J44" s="273" t="s">
        <v>458</v>
      </c>
      <c r="K44" s="275"/>
      <c r="L44" s="369"/>
      <c r="M44" s="386"/>
    </row>
    <row r="45" spans="1:13" ht="15.75" customHeight="1">
      <c r="A45" s="370"/>
      <c r="B45" s="370"/>
      <c r="C45" s="370"/>
      <c r="D45" s="370"/>
      <c r="E45" s="379"/>
      <c r="F45" s="380"/>
      <c r="G45" s="380"/>
      <c r="H45" s="381"/>
      <c r="I45" s="381"/>
      <c r="J45" s="276" t="s">
        <v>466</v>
      </c>
      <c r="K45" s="275">
        <v>68300</v>
      </c>
      <c r="L45" s="369"/>
      <c r="M45" s="387"/>
    </row>
    <row r="46" spans="1:13" ht="15.75" customHeight="1">
      <c r="A46" s="373" t="s">
        <v>469</v>
      </c>
      <c r="B46" s="389">
        <v>900</v>
      </c>
      <c r="C46" s="389">
        <v>90001</v>
      </c>
      <c r="D46" s="389">
        <v>6050</v>
      </c>
      <c r="E46" s="377" t="s">
        <v>470</v>
      </c>
      <c r="F46" s="363">
        <v>200000</v>
      </c>
      <c r="G46" s="363">
        <v>0</v>
      </c>
      <c r="H46" s="366"/>
      <c r="I46" s="366"/>
      <c r="J46" s="273" t="s">
        <v>455</v>
      </c>
      <c r="K46" s="275"/>
      <c r="L46" s="396"/>
      <c r="M46" s="370" t="s">
        <v>463</v>
      </c>
    </row>
    <row r="47" spans="1:13" ht="15.75" customHeight="1">
      <c r="A47" s="386"/>
      <c r="B47" s="386"/>
      <c r="C47" s="386"/>
      <c r="D47" s="386"/>
      <c r="E47" s="378"/>
      <c r="F47" s="364"/>
      <c r="G47" s="364"/>
      <c r="H47" s="367"/>
      <c r="I47" s="367"/>
      <c r="J47" s="273" t="s">
        <v>457</v>
      </c>
      <c r="K47" s="275"/>
      <c r="L47" s="397"/>
      <c r="M47" s="370"/>
    </row>
    <row r="48" spans="1:13" ht="15.75" customHeight="1">
      <c r="A48" s="386"/>
      <c r="B48" s="386"/>
      <c r="C48" s="386"/>
      <c r="D48" s="386"/>
      <c r="E48" s="378"/>
      <c r="F48" s="364"/>
      <c r="G48" s="364"/>
      <c r="H48" s="367"/>
      <c r="I48" s="367"/>
      <c r="J48" s="273" t="s">
        <v>458</v>
      </c>
      <c r="K48" s="275"/>
      <c r="L48" s="397"/>
      <c r="M48" s="370"/>
    </row>
    <row r="49" spans="1:13" ht="15.75" customHeight="1">
      <c r="A49" s="387"/>
      <c r="B49" s="387"/>
      <c r="C49" s="387"/>
      <c r="D49" s="387"/>
      <c r="E49" s="379"/>
      <c r="F49" s="365"/>
      <c r="G49" s="365"/>
      <c r="H49" s="368"/>
      <c r="I49" s="368"/>
      <c r="J49" s="276" t="s">
        <v>466</v>
      </c>
      <c r="K49" s="275">
        <v>20000</v>
      </c>
      <c r="L49" s="398"/>
      <c r="M49" s="370"/>
    </row>
    <row r="50" spans="1:13" ht="15.75" customHeight="1">
      <c r="A50" s="376" t="s">
        <v>471</v>
      </c>
      <c r="B50" s="389">
        <v>900</v>
      </c>
      <c r="C50" s="370">
        <v>90001</v>
      </c>
      <c r="D50" s="370">
        <v>6050</v>
      </c>
      <c r="E50" s="377" t="s">
        <v>472</v>
      </c>
      <c r="F50" s="380">
        <v>500000</v>
      </c>
      <c r="G50" s="380">
        <v>500000</v>
      </c>
      <c r="H50" s="381"/>
      <c r="I50" s="369"/>
      <c r="J50" s="276" t="s">
        <v>455</v>
      </c>
      <c r="K50" s="275"/>
      <c r="L50" s="369"/>
      <c r="M50" s="389" t="s">
        <v>463</v>
      </c>
    </row>
    <row r="51" spans="1:13" ht="15.75" customHeight="1">
      <c r="A51" s="370"/>
      <c r="B51" s="386"/>
      <c r="C51" s="370"/>
      <c r="D51" s="370"/>
      <c r="E51" s="378"/>
      <c r="F51" s="380"/>
      <c r="G51" s="380"/>
      <c r="H51" s="381"/>
      <c r="I51" s="381"/>
      <c r="J51" s="276" t="s">
        <v>457</v>
      </c>
      <c r="K51" s="275"/>
      <c r="L51" s="369"/>
      <c r="M51" s="386"/>
    </row>
    <row r="52" spans="1:13" ht="15.75" customHeight="1">
      <c r="A52" s="370"/>
      <c r="B52" s="386"/>
      <c r="C52" s="370"/>
      <c r="D52" s="370"/>
      <c r="E52" s="378"/>
      <c r="F52" s="380"/>
      <c r="G52" s="380"/>
      <c r="H52" s="381"/>
      <c r="I52" s="381"/>
      <c r="J52" s="276" t="s">
        <v>458</v>
      </c>
      <c r="K52" s="275"/>
      <c r="L52" s="369"/>
      <c r="M52" s="386"/>
    </row>
    <row r="53" spans="1:13" ht="15.75" customHeight="1">
      <c r="A53" s="370"/>
      <c r="B53" s="387"/>
      <c r="C53" s="370"/>
      <c r="D53" s="370"/>
      <c r="E53" s="379"/>
      <c r="F53" s="380"/>
      <c r="G53" s="380"/>
      <c r="H53" s="381"/>
      <c r="I53" s="381"/>
      <c r="J53" s="276" t="s">
        <v>459</v>
      </c>
      <c r="K53" s="275"/>
      <c r="L53" s="369"/>
      <c r="M53" s="387"/>
    </row>
    <row r="54" spans="1:13" ht="15.75" customHeight="1">
      <c r="A54" s="373" t="s">
        <v>473</v>
      </c>
      <c r="B54" s="389">
        <v>900</v>
      </c>
      <c r="C54" s="389">
        <v>90002</v>
      </c>
      <c r="D54" s="389">
        <v>6050</v>
      </c>
      <c r="E54" s="377" t="s">
        <v>474</v>
      </c>
      <c r="F54" s="363">
        <v>20000</v>
      </c>
      <c r="G54" s="363">
        <v>10000</v>
      </c>
      <c r="H54" s="366"/>
      <c r="I54" s="366"/>
      <c r="J54" s="273" t="s">
        <v>455</v>
      </c>
      <c r="K54" s="275"/>
      <c r="L54" s="396"/>
      <c r="M54" s="370" t="s">
        <v>463</v>
      </c>
    </row>
    <row r="55" spans="1:13" ht="15.75" customHeight="1">
      <c r="A55" s="386"/>
      <c r="B55" s="386"/>
      <c r="C55" s="386"/>
      <c r="D55" s="386"/>
      <c r="E55" s="378"/>
      <c r="F55" s="364"/>
      <c r="G55" s="364"/>
      <c r="H55" s="367"/>
      <c r="I55" s="367"/>
      <c r="J55" s="273" t="s">
        <v>457</v>
      </c>
      <c r="K55" s="275"/>
      <c r="L55" s="397"/>
      <c r="M55" s="370"/>
    </row>
    <row r="56" spans="1:13" ht="15.75" customHeight="1">
      <c r="A56" s="386"/>
      <c r="B56" s="386"/>
      <c r="C56" s="386"/>
      <c r="D56" s="386"/>
      <c r="E56" s="378"/>
      <c r="F56" s="364"/>
      <c r="G56" s="364"/>
      <c r="H56" s="367"/>
      <c r="I56" s="367"/>
      <c r="J56" s="273" t="s">
        <v>458</v>
      </c>
      <c r="K56" s="275"/>
      <c r="L56" s="397"/>
      <c r="M56" s="370"/>
    </row>
    <row r="57" spans="1:13" ht="15.75" customHeight="1">
      <c r="A57" s="387"/>
      <c r="B57" s="387"/>
      <c r="C57" s="387"/>
      <c r="D57" s="387"/>
      <c r="E57" s="379"/>
      <c r="F57" s="365"/>
      <c r="G57" s="365"/>
      <c r="H57" s="368"/>
      <c r="I57" s="368"/>
      <c r="J57" s="276" t="s">
        <v>466</v>
      </c>
      <c r="K57" s="275">
        <v>10000</v>
      </c>
      <c r="L57" s="398"/>
      <c r="M57" s="370"/>
    </row>
    <row r="58" spans="1:13" ht="15.75" customHeight="1">
      <c r="A58" s="373" t="s">
        <v>475</v>
      </c>
      <c r="B58" s="389">
        <v>900</v>
      </c>
      <c r="C58" s="389">
        <v>90015</v>
      </c>
      <c r="D58" s="389">
        <v>6050</v>
      </c>
      <c r="E58" s="377" t="s">
        <v>476</v>
      </c>
      <c r="F58" s="363">
        <v>95000</v>
      </c>
      <c r="G58" s="363">
        <v>95000</v>
      </c>
      <c r="H58" s="390"/>
      <c r="I58" s="393"/>
      <c r="J58" s="273" t="s">
        <v>455</v>
      </c>
      <c r="K58" s="275"/>
      <c r="L58" s="396"/>
      <c r="M58" s="373" t="s">
        <v>463</v>
      </c>
    </row>
    <row r="59" spans="1:13" ht="15.75" customHeight="1">
      <c r="A59" s="386"/>
      <c r="B59" s="386"/>
      <c r="C59" s="386"/>
      <c r="D59" s="386"/>
      <c r="E59" s="378"/>
      <c r="F59" s="364"/>
      <c r="G59" s="364"/>
      <c r="H59" s="391"/>
      <c r="I59" s="394"/>
      <c r="J59" s="273" t="s">
        <v>457</v>
      </c>
      <c r="K59" s="275"/>
      <c r="L59" s="397"/>
      <c r="M59" s="386"/>
    </row>
    <row r="60" spans="1:13" ht="15.75" customHeight="1">
      <c r="A60" s="386"/>
      <c r="B60" s="386"/>
      <c r="C60" s="386"/>
      <c r="D60" s="386"/>
      <c r="E60" s="378"/>
      <c r="F60" s="364"/>
      <c r="G60" s="364"/>
      <c r="H60" s="391"/>
      <c r="I60" s="394"/>
      <c r="J60" s="273" t="s">
        <v>458</v>
      </c>
      <c r="K60" s="275"/>
      <c r="L60" s="397"/>
      <c r="M60" s="386"/>
    </row>
    <row r="61" spans="1:13" ht="15.75" customHeight="1">
      <c r="A61" s="387"/>
      <c r="B61" s="387"/>
      <c r="C61" s="387"/>
      <c r="D61" s="387"/>
      <c r="E61" s="379"/>
      <c r="F61" s="365"/>
      <c r="G61" s="365"/>
      <c r="H61" s="392"/>
      <c r="I61" s="395"/>
      <c r="J61" s="273" t="s">
        <v>459</v>
      </c>
      <c r="K61" s="275"/>
      <c r="L61" s="398"/>
      <c r="M61" s="387"/>
    </row>
    <row r="62" spans="1:13" ht="15.75" customHeight="1">
      <c r="A62" s="376" t="s">
        <v>477</v>
      </c>
      <c r="B62" s="370">
        <v>900</v>
      </c>
      <c r="C62" s="370">
        <v>90095</v>
      </c>
      <c r="D62" s="370">
        <v>6050</v>
      </c>
      <c r="E62" s="388" t="s">
        <v>226</v>
      </c>
      <c r="F62" s="380">
        <v>650000</v>
      </c>
      <c r="G62" s="380">
        <v>100000</v>
      </c>
      <c r="H62" s="381" t="s">
        <v>478</v>
      </c>
      <c r="I62" s="369"/>
      <c r="J62" s="273" t="s">
        <v>455</v>
      </c>
      <c r="K62" s="275"/>
      <c r="L62" s="382" t="s">
        <v>479</v>
      </c>
      <c r="M62" s="370" t="s">
        <v>228</v>
      </c>
    </row>
    <row r="63" spans="1:13" ht="15.75" customHeight="1">
      <c r="A63" s="370"/>
      <c r="B63" s="370"/>
      <c r="C63" s="370"/>
      <c r="D63" s="370"/>
      <c r="E63" s="378"/>
      <c r="F63" s="380"/>
      <c r="G63" s="380"/>
      <c r="H63" s="381"/>
      <c r="I63" s="381"/>
      <c r="J63" s="273" t="s">
        <v>457</v>
      </c>
      <c r="K63" s="275"/>
      <c r="L63" s="382"/>
      <c r="M63" s="370"/>
    </row>
    <row r="64" spans="1:13" ht="15.75" customHeight="1">
      <c r="A64" s="370"/>
      <c r="B64" s="370"/>
      <c r="C64" s="370"/>
      <c r="D64" s="370"/>
      <c r="E64" s="378"/>
      <c r="F64" s="380"/>
      <c r="G64" s="380"/>
      <c r="H64" s="381"/>
      <c r="I64" s="381"/>
      <c r="J64" s="273" t="s">
        <v>458</v>
      </c>
      <c r="K64" s="275"/>
      <c r="L64" s="382"/>
      <c r="M64" s="370"/>
    </row>
    <row r="65" spans="1:13" ht="15.75" customHeight="1">
      <c r="A65" s="370"/>
      <c r="B65" s="370"/>
      <c r="C65" s="370"/>
      <c r="D65" s="370"/>
      <c r="E65" s="379"/>
      <c r="F65" s="380"/>
      <c r="G65" s="380"/>
      <c r="H65" s="381"/>
      <c r="I65" s="381"/>
      <c r="J65" s="273" t="s">
        <v>459</v>
      </c>
      <c r="K65" s="275"/>
      <c r="L65" s="382"/>
      <c r="M65" s="370"/>
    </row>
    <row r="66" spans="1:13" ht="15.75" customHeight="1">
      <c r="A66" s="373" t="s">
        <v>480</v>
      </c>
      <c r="B66" s="389">
        <v>900</v>
      </c>
      <c r="C66" s="389">
        <v>90095</v>
      </c>
      <c r="D66" s="389">
        <v>6050</v>
      </c>
      <c r="E66" s="377" t="s">
        <v>481</v>
      </c>
      <c r="F66" s="363">
        <v>20000</v>
      </c>
      <c r="G66" s="363">
        <v>20000</v>
      </c>
      <c r="H66" s="366"/>
      <c r="I66" s="366"/>
      <c r="J66" s="273"/>
      <c r="K66" s="275"/>
      <c r="L66" s="383"/>
      <c r="M66" s="373" t="s">
        <v>228</v>
      </c>
    </row>
    <row r="67" spans="1:13" ht="15.75" customHeight="1">
      <c r="A67" s="386"/>
      <c r="B67" s="386"/>
      <c r="C67" s="386"/>
      <c r="D67" s="386"/>
      <c r="E67" s="378"/>
      <c r="F67" s="364"/>
      <c r="G67" s="364"/>
      <c r="H67" s="367"/>
      <c r="I67" s="367"/>
      <c r="J67" s="273"/>
      <c r="K67" s="275"/>
      <c r="L67" s="384"/>
      <c r="M67" s="386"/>
    </row>
    <row r="68" spans="1:13" ht="15.75" customHeight="1">
      <c r="A68" s="386"/>
      <c r="B68" s="386"/>
      <c r="C68" s="386"/>
      <c r="D68" s="386"/>
      <c r="E68" s="378"/>
      <c r="F68" s="364"/>
      <c r="G68" s="364"/>
      <c r="H68" s="367"/>
      <c r="I68" s="367"/>
      <c r="J68" s="273"/>
      <c r="K68" s="275"/>
      <c r="L68" s="384"/>
      <c r="M68" s="386"/>
    </row>
    <row r="69" spans="1:13" ht="15.75" customHeight="1">
      <c r="A69" s="387"/>
      <c r="B69" s="387"/>
      <c r="C69" s="387"/>
      <c r="D69" s="387"/>
      <c r="E69" s="379"/>
      <c r="F69" s="365"/>
      <c r="G69" s="365"/>
      <c r="H69" s="368"/>
      <c r="I69" s="368"/>
      <c r="J69" s="273"/>
      <c r="K69" s="275"/>
      <c r="L69" s="385"/>
      <c r="M69" s="387"/>
    </row>
    <row r="70" spans="1:13" ht="15.75" customHeight="1">
      <c r="A70" s="376" t="s">
        <v>482</v>
      </c>
      <c r="B70" s="370">
        <v>900</v>
      </c>
      <c r="C70" s="370">
        <v>90095</v>
      </c>
      <c r="D70" s="370">
        <v>6050</v>
      </c>
      <c r="E70" s="388" t="s">
        <v>241</v>
      </c>
      <c r="F70" s="380">
        <v>700000</v>
      </c>
      <c r="G70" s="380">
        <v>100000</v>
      </c>
      <c r="H70" s="381"/>
      <c r="I70" s="369"/>
      <c r="J70" s="273" t="s">
        <v>455</v>
      </c>
      <c r="K70" s="275"/>
      <c r="L70" s="382" t="s">
        <v>483</v>
      </c>
      <c r="M70" s="371" t="s">
        <v>484</v>
      </c>
    </row>
    <row r="71" spans="1:13" ht="15.75" customHeight="1">
      <c r="A71" s="370"/>
      <c r="B71" s="370"/>
      <c r="C71" s="370"/>
      <c r="D71" s="370"/>
      <c r="E71" s="378"/>
      <c r="F71" s="380"/>
      <c r="G71" s="380"/>
      <c r="H71" s="381"/>
      <c r="I71" s="381"/>
      <c r="J71" s="273" t="s">
        <v>457</v>
      </c>
      <c r="K71" s="275"/>
      <c r="L71" s="382"/>
      <c r="M71" s="371"/>
    </row>
    <row r="72" spans="1:13" ht="15.75" customHeight="1">
      <c r="A72" s="370"/>
      <c r="B72" s="370"/>
      <c r="C72" s="370"/>
      <c r="D72" s="370"/>
      <c r="E72" s="378"/>
      <c r="F72" s="380"/>
      <c r="G72" s="380"/>
      <c r="H72" s="381"/>
      <c r="I72" s="381"/>
      <c r="J72" s="273" t="s">
        <v>458</v>
      </c>
      <c r="K72" s="275"/>
      <c r="L72" s="382"/>
      <c r="M72" s="371"/>
    </row>
    <row r="73" spans="1:13" ht="15.75" customHeight="1">
      <c r="A73" s="370"/>
      <c r="B73" s="370"/>
      <c r="C73" s="370"/>
      <c r="D73" s="370"/>
      <c r="E73" s="379"/>
      <c r="F73" s="380"/>
      <c r="G73" s="380"/>
      <c r="H73" s="381"/>
      <c r="I73" s="381"/>
      <c r="J73" s="273" t="s">
        <v>459</v>
      </c>
      <c r="K73" s="275"/>
      <c r="L73" s="382"/>
      <c r="M73" s="371"/>
    </row>
    <row r="74" spans="1:13" ht="15.75" customHeight="1">
      <c r="A74" s="373" t="s">
        <v>485</v>
      </c>
      <c r="B74" s="376">
        <v>900</v>
      </c>
      <c r="C74" s="373">
        <v>90095</v>
      </c>
      <c r="D74" s="370">
        <v>6010</v>
      </c>
      <c r="E74" s="377" t="s">
        <v>486</v>
      </c>
      <c r="F74" s="363">
        <v>150000</v>
      </c>
      <c r="G74" s="363">
        <v>150000</v>
      </c>
      <c r="H74" s="366"/>
      <c r="I74" s="369"/>
      <c r="J74" s="273" t="s">
        <v>455</v>
      </c>
      <c r="K74" s="275"/>
      <c r="L74" s="369"/>
      <c r="M74" s="370" t="s">
        <v>228</v>
      </c>
    </row>
    <row r="75" spans="1:13" ht="15.75" customHeight="1">
      <c r="A75" s="374"/>
      <c r="B75" s="376"/>
      <c r="C75" s="374">
        <v>90095</v>
      </c>
      <c r="D75" s="370"/>
      <c r="E75" s="378"/>
      <c r="F75" s="364"/>
      <c r="G75" s="364"/>
      <c r="H75" s="367"/>
      <c r="I75" s="369"/>
      <c r="J75" s="273" t="s">
        <v>457</v>
      </c>
      <c r="K75" s="275"/>
      <c r="L75" s="369"/>
      <c r="M75" s="370"/>
    </row>
    <row r="76" spans="1:13" ht="15.75" customHeight="1">
      <c r="A76" s="375"/>
      <c r="B76" s="376"/>
      <c r="C76" s="375"/>
      <c r="D76" s="370"/>
      <c r="E76" s="379"/>
      <c r="F76" s="365"/>
      <c r="G76" s="365"/>
      <c r="H76" s="368"/>
      <c r="I76" s="369"/>
      <c r="J76" s="273" t="s">
        <v>458</v>
      </c>
      <c r="K76" s="275"/>
      <c r="L76" s="369"/>
      <c r="M76" s="370"/>
    </row>
    <row r="77" spans="1:13" ht="15.75" customHeight="1">
      <c r="A77" s="373" t="s">
        <v>618</v>
      </c>
      <c r="B77" s="373">
        <v>900</v>
      </c>
      <c r="C77" s="373">
        <v>90011</v>
      </c>
      <c r="D77" s="389">
        <v>6110</v>
      </c>
      <c r="E77" s="464" t="s">
        <v>611</v>
      </c>
      <c r="F77" s="363">
        <v>114406</v>
      </c>
      <c r="G77" s="363"/>
      <c r="H77" s="366"/>
      <c r="I77" s="396"/>
      <c r="J77" s="273" t="s">
        <v>455</v>
      </c>
      <c r="K77" s="275"/>
      <c r="L77" s="396"/>
      <c r="M77" s="370" t="s">
        <v>228</v>
      </c>
    </row>
    <row r="78" spans="1:13" ht="15.75" customHeight="1">
      <c r="A78" s="374"/>
      <c r="B78" s="374"/>
      <c r="C78" s="374"/>
      <c r="D78" s="386"/>
      <c r="E78" s="465"/>
      <c r="F78" s="364"/>
      <c r="G78" s="364"/>
      <c r="H78" s="367"/>
      <c r="I78" s="397"/>
      <c r="J78" s="273" t="s">
        <v>457</v>
      </c>
      <c r="K78" s="275"/>
      <c r="L78" s="397"/>
      <c r="M78" s="370"/>
    </row>
    <row r="79" spans="1:13" ht="15.75" customHeight="1">
      <c r="A79" s="374"/>
      <c r="B79" s="374"/>
      <c r="C79" s="374"/>
      <c r="D79" s="386"/>
      <c r="E79" s="465"/>
      <c r="F79" s="364"/>
      <c r="G79" s="364"/>
      <c r="H79" s="367"/>
      <c r="I79" s="397"/>
      <c r="J79" s="273" t="s">
        <v>458</v>
      </c>
      <c r="K79" s="275"/>
      <c r="L79" s="397"/>
      <c r="M79" s="370"/>
    </row>
    <row r="80" spans="1:13" ht="15.75" customHeight="1">
      <c r="A80" s="375"/>
      <c r="B80" s="375"/>
      <c r="C80" s="375"/>
      <c r="D80" s="387"/>
      <c r="E80" s="466"/>
      <c r="F80" s="365"/>
      <c r="G80" s="365"/>
      <c r="H80" s="368"/>
      <c r="I80" s="398"/>
      <c r="J80" s="276" t="s">
        <v>466</v>
      </c>
      <c r="K80" s="275">
        <v>114406</v>
      </c>
      <c r="L80" s="398"/>
      <c r="M80" s="370" t="s">
        <v>228</v>
      </c>
    </row>
    <row r="81" spans="1:13" ht="15.75" customHeight="1">
      <c r="A81" s="373" t="s">
        <v>619</v>
      </c>
      <c r="B81" s="373">
        <v>900</v>
      </c>
      <c r="C81" s="373">
        <v>90011</v>
      </c>
      <c r="D81" s="389">
        <v>6260</v>
      </c>
      <c r="E81" s="467" t="s">
        <v>612</v>
      </c>
      <c r="F81" s="363">
        <v>250000</v>
      </c>
      <c r="G81" s="363"/>
      <c r="H81" s="366"/>
      <c r="I81" s="396"/>
      <c r="J81" s="273" t="s">
        <v>455</v>
      </c>
      <c r="K81" s="275"/>
      <c r="L81" s="396"/>
      <c r="M81" s="370"/>
    </row>
    <row r="82" spans="1:13" ht="15.75" customHeight="1">
      <c r="A82" s="374"/>
      <c r="B82" s="374"/>
      <c r="C82" s="374"/>
      <c r="D82" s="386"/>
      <c r="E82" s="468"/>
      <c r="F82" s="364"/>
      <c r="G82" s="364"/>
      <c r="H82" s="367"/>
      <c r="I82" s="397"/>
      <c r="J82" s="273" t="s">
        <v>457</v>
      </c>
      <c r="K82" s="275"/>
      <c r="L82" s="397"/>
      <c r="M82" s="370"/>
    </row>
    <row r="83" spans="1:13" ht="15.75" customHeight="1">
      <c r="A83" s="374"/>
      <c r="B83" s="374"/>
      <c r="C83" s="374"/>
      <c r="D83" s="386"/>
      <c r="E83" s="468"/>
      <c r="F83" s="364"/>
      <c r="G83" s="364"/>
      <c r="H83" s="367"/>
      <c r="I83" s="397"/>
      <c r="J83" s="273" t="s">
        <v>458</v>
      </c>
      <c r="K83" s="275"/>
      <c r="L83" s="397"/>
      <c r="M83" s="370" t="s">
        <v>228</v>
      </c>
    </row>
    <row r="84" spans="1:13" ht="15.75" customHeight="1">
      <c r="A84" s="375"/>
      <c r="B84" s="375"/>
      <c r="C84" s="375"/>
      <c r="D84" s="387"/>
      <c r="E84" s="469"/>
      <c r="F84" s="365"/>
      <c r="G84" s="365"/>
      <c r="H84" s="368"/>
      <c r="I84" s="398"/>
      <c r="J84" s="276" t="s">
        <v>466</v>
      </c>
      <c r="K84" s="275">
        <v>250000</v>
      </c>
      <c r="L84" s="398"/>
      <c r="M84" s="370"/>
    </row>
    <row r="85" spans="1:13" ht="15.75" customHeight="1">
      <c r="A85" s="373" t="s">
        <v>620</v>
      </c>
      <c r="B85" s="373">
        <v>900</v>
      </c>
      <c r="C85" s="373">
        <v>90011</v>
      </c>
      <c r="D85" s="389">
        <v>6260</v>
      </c>
      <c r="E85" s="467" t="s">
        <v>613</v>
      </c>
      <c r="F85" s="363">
        <v>50000</v>
      </c>
      <c r="G85" s="363"/>
      <c r="H85" s="366"/>
      <c r="I85" s="396"/>
      <c r="J85" s="273" t="s">
        <v>455</v>
      </c>
      <c r="K85" s="275"/>
      <c r="L85" s="396"/>
      <c r="M85" s="370"/>
    </row>
    <row r="86" spans="1:13" ht="15.75" customHeight="1">
      <c r="A86" s="374"/>
      <c r="B86" s="374"/>
      <c r="C86" s="374"/>
      <c r="D86" s="386"/>
      <c r="E86" s="468"/>
      <c r="F86" s="364"/>
      <c r="G86" s="364"/>
      <c r="H86" s="367"/>
      <c r="I86" s="397"/>
      <c r="J86" s="273" t="s">
        <v>457</v>
      </c>
      <c r="K86" s="275"/>
      <c r="L86" s="397"/>
      <c r="M86" s="370" t="s">
        <v>228</v>
      </c>
    </row>
    <row r="87" spans="1:13" ht="15.75" customHeight="1">
      <c r="A87" s="374"/>
      <c r="B87" s="374"/>
      <c r="C87" s="374"/>
      <c r="D87" s="386"/>
      <c r="E87" s="468"/>
      <c r="F87" s="364"/>
      <c r="G87" s="364"/>
      <c r="H87" s="367"/>
      <c r="I87" s="397"/>
      <c r="J87" s="273" t="s">
        <v>458</v>
      </c>
      <c r="K87" s="275"/>
      <c r="L87" s="397"/>
      <c r="M87" s="370"/>
    </row>
    <row r="88" spans="1:13" ht="15.75" customHeight="1">
      <c r="A88" s="375"/>
      <c r="B88" s="375"/>
      <c r="C88" s="375"/>
      <c r="D88" s="387"/>
      <c r="E88" s="470"/>
      <c r="F88" s="365"/>
      <c r="G88" s="365"/>
      <c r="H88" s="368"/>
      <c r="I88" s="398"/>
      <c r="J88" s="276" t="s">
        <v>466</v>
      </c>
      <c r="K88" s="275">
        <v>50000</v>
      </c>
      <c r="L88" s="398"/>
      <c r="M88" s="370"/>
    </row>
    <row r="89" spans="1:13" ht="28.5" customHeight="1">
      <c r="A89" s="372" t="s">
        <v>278</v>
      </c>
      <c r="B89" s="372"/>
      <c r="C89" s="372"/>
      <c r="D89" s="372"/>
      <c r="E89" s="372"/>
      <c r="F89" s="274">
        <f>SUM(F10:F88)</f>
        <v>30239706</v>
      </c>
      <c r="G89" s="274">
        <f>SUM(G10:G88)</f>
        <v>3434000</v>
      </c>
      <c r="H89" s="274">
        <f>SUM(H10:H73)</f>
        <v>0</v>
      </c>
      <c r="I89" s="274">
        <f>SUM(I10:I76)</f>
        <v>0</v>
      </c>
      <c r="J89" s="277"/>
      <c r="K89" s="274">
        <v>587706</v>
      </c>
      <c r="L89" s="274" t="s">
        <v>487</v>
      </c>
      <c r="M89" s="278" t="s">
        <v>488</v>
      </c>
    </row>
    <row r="90" spans="1:13" ht="12.75">
      <c r="A90" s="279" t="s">
        <v>489</v>
      </c>
      <c r="B90" s="279"/>
      <c r="C90" s="279"/>
      <c r="D90" s="279"/>
      <c r="E90" s="279"/>
      <c r="F90" s="279"/>
      <c r="G90" s="279"/>
      <c r="H90" s="96"/>
      <c r="I90" s="96"/>
      <c r="J90" s="96"/>
      <c r="K90" s="96"/>
      <c r="L90" s="96"/>
      <c r="M90" s="96"/>
    </row>
    <row r="91" spans="1:13" ht="12.75">
      <c r="A91" s="279" t="s">
        <v>490</v>
      </c>
      <c r="B91" s="279"/>
      <c r="C91" s="279"/>
      <c r="D91" s="279"/>
      <c r="E91" s="279"/>
      <c r="F91" s="279"/>
      <c r="G91" s="279"/>
      <c r="H91" s="96"/>
      <c r="I91" s="96"/>
      <c r="J91" s="96"/>
      <c r="K91" s="96"/>
      <c r="L91" s="96"/>
      <c r="M91" s="96"/>
    </row>
    <row r="92" spans="1:13" ht="12.75">
      <c r="A92" s="279" t="s">
        <v>491</v>
      </c>
      <c r="B92" s="279"/>
      <c r="C92" s="279"/>
      <c r="D92" s="279"/>
      <c r="E92" s="279"/>
      <c r="F92" s="279"/>
      <c r="G92" s="279"/>
      <c r="H92" s="96"/>
      <c r="I92" s="96"/>
      <c r="J92" s="96"/>
      <c r="K92" s="96"/>
      <c r="L92" s="96"/>
      <c r="M92" s="96"/>
    </row>
    <row r="93" spans="1:13" ht="12.75">
      <c r="A93" s="279" t="s">
        <v>492</v>
      </c>
      <c r="B93" s="279"/>
      <c r="C93" s="279"/>
      <c r="D93" s="279"/>
      <c r="E93" s="279"/>
      <c r="F93" s="279"/>
      <c r="G93" s="279"/>
      <c r="H93" s="96"/>
      <c r="I93" s="96"/>
      <c r="J93" s="96"/>
      <c r="K93" s="96"/>
      <c r="L93" s="96"/>
      <c r="M93" s="96"/>
    </row>
    <row r="94" spans="1:13" ht="12.75">
      <c r="A94" s="280" t="s">
        <v>493</v>
      </c>
      <c r="B94" s="279"/>
      <c r="C94" s="279"/>
      <c r="D94" s="279"/>
      <c r="E94" s="279"/>
      <c r="F94" s="279"/>
      <c r="G94" s="279"/>
      <c r="H94" s="96"/>
      <c r="I94" s="96"/>
      <c r="J94" s="96"/>
      <c r="K94" s="96"/>
      <c r="L94" s="96"/>
      <c r="M94" s="96"/>
    </row>
  </sheetData>
  <sheetProtection/>
  <mergeCells count="239">
    <mergeCell ref="M77:M79"/>
    <mergeCell ref="M80:M82"/>
    <mergeCell ref="M83:M85"/>
    <mergeCell ref="M86:M88"/>
    <mergeCell ref="G85:G88"/>
    <mergeCell ref="H85:H88"/>
    <mergeCell ref="I85:I88"/>
    <mergeCell ref="L85:L88"/>
    <mergeCell ref="L81:L84"/>
    <mergeCell ref="A85:A88"/>
    <mergeCell ref="B85:B88"/>
    <mergeCell ref="C85:C88"/>
    <mergeCell ref="D85:D88"/>
    <mergeCell ref="E85:E88"/>
    <mergeCell ref="F85:F88"/>
    <mergeCell ref="A81:A84"/>
    <mergeCell ref="B81:B84"/>
    <mergeCell ref="C81:C84"/>
    <mergeCell ref="D81:D84"/>
    <mergeCell ref="E81:E84"/>
    <mergeCell ref="F81:F84"/>
    <mergeCell ref="G81:G84"/>
    <mergeCell ref="H81:H84"/>
    <mergeCell ref="I81:I84"/>
    <mergeCell ref="E77:E80"/>
    <mergeCell ref="F77:F80"/>
    <mergeCell ref="G77:G80"/>
    <mergeCell ref="H77:H80"/>
    <mergeCell ref="I77:I80"/>
    <mergeCell ref="L77:L80"/>
    <mergeCell ref="G18:G21"/>
    <mergeCell ref="H18:H21"/>
    <mergeCell ref="I18:I21"/>
    <mergeCell ref="L18:L21"/>
    <mergeCell ref="A3:M3"/>
    <mergeCell ref="A4:A8"/>
    <mergeCell ref="B4:B8"/>
    <mergeCell ref="C4:C8"/>
    <mergeCell ref="D4:D8"/>
    <mergeCell ref="E4:E8"/>
    <mergeCell ref="F4:F8"/>
    <mergeCell ref="G4:L4"/>
    <mergeCell ref="M4:M8"/>
    <mergeCell ref="G5:G8"/>
    <mergeCell ref="H5:L5"/>
    <mergeCell ref="H6:H8"/>
    <mergeCell ref="I6:I8"/>
    <mergeCell ref="L6:L8"/>
    <mergeCell ref="J6:K8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L10:L13"/>
    <mergeCell ref="M10:M13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L14:L17"/>
    <mergeCell ref="M14:M17"/>
    <mergeCell ref="A18:A21"/>
    <mergeCell ref="B18:B21"/>
    <mergeCell ref="C18:C21"/>
    <mergeCell ref="D18:D21"/>
    <mergeCell ref="E18:E21"/>
    <mergeCell ref="F18:F21"/>
    <mergeCell ref="M18:M21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L22:L25"/>
    <mergeCell ref="M22:M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L26:L29"/>
    <mergeCell ref="M26:M29"/>
    <mergeCell ref="A30:A33"/>
    <mergeCell ref="B30:B33"/>
    <mergeCell ref="C30:C33"/>
    <mergeCell ref="D30:D33"/>
    <mergeCell ref="E30:E33"/>
    <mergeCell ref="F30:F33"/>
    <mergeCell ref="G30:G33"/>
    <mergeCell ref="I30:I33"/>
    <mergeCell ref="L30:L33"/>
    <mergeCell ref="M30:M33"/>
    <mergeCell ref="A34:A37"/>
    <mergeCell ref="B34:B37"/>
    <mergeCell ref="C34:C37"/>
    <mergeCell ref="D34:D37"/>
    <mergeCell ref="E34:E37"/>
    <mergeCell ref="F34:F37"/>
    <mergeCell ref="A38:A41"/>
    <mergeCell ref="B38:B41"/>
    <mergeCell ref="C38:C41"/>
    <mergeCell ref="D38:D41"/>
    <mergeCell ref="E38:E41"/>
    <mergeCell ref="H30:H33"/>
    <mergeCell ref="M38:M41"/>
    <mergeCell ref="G34:G37"/>
    <mergeCell ref="H34:H37"/>
    <mergeCell ref="I34:I37"/>
    <mergeCell ref="L34:L37"/>
    <mergeCell ref="M34:M37"/>
    <mergeCell ref="F42:F45"/>
    <mergeCell ref="F38:F41"/>
    <mergeCell ref="G38:G41"/>
    <mergeCell ref="H38:H41"/>
    <mergeCell ref="I38:I41"/>
    <mergeCell ref="L38:L41"/>
    <mergeCell ref="A46:A49"/>
    <mergeCell ref="B46:B49"/>
    <mergeCell ref="C46:C49"/>
    <mergeCell ref="D46:D49"/>
    <mergeCell ref="E46:E49"/>
    <mergeCell ref="A42:A45"/>
    <mergeCell ref="B42:B45"/>
    <mergeCell ref="C42:C45"/>
    <mergeCell ref="D42:D45"/>
    <mergeCell ref="E42:E45"/>
    <mergeCell ref="M46:M49"/>
    <mergeCell ref="G42:G45"/>
    <mergeCell ref="H42:H45"/>
    <mergeCell ref="I42:I45"/>
    <mergeCell ref="L42:L45"/>
    <mergeCell ref="M42:M45"/>
    <mergeCell ref="F50:F53"/>
    <mergeCell ref="F46:F49"/>
    <mergeCell ref="G46:G49"/>
    <mergeCell ref="H46:H49"/>
    <mergeCell ref="I46:I49"/>
    <mergeCell ref="L46:L49"/>
    <mergeCell ref="A54:A57"/>
    <mergeCell ref="B54:B57"/>
    <mergeCell ref="C54:C57"/>
    <mergeCell ref="D54:D57"/>
    <mergeCell ref="E54:E57"/>
    <mergeCell ref="A50:A53"/>
    <mergeCell ref="B50:B53"/>
    <mergeCell ref="C50:C53"/>
    <mergeCell ref="D50:D53"/>
    <mergeCell ref="E50:E53"/>
    <mergeCell ref="M54:M57"/>
    <mergeCell ref="G50:G53"/>
    <mergeCell ref="H50:H53"/>
    <mergeCell ref="I50:I53"/>
    <mergeCell ref="L50:L53"/>
    <mergeCell ref="M50:M53"/>
    <mergeCell ref="F58:F61"/>
    <mergeCell ref="F54:F57"/>
    <mergeCell ref="G54:G57"/>
    <mergeCell ref="H54:H57"/>
    <mergeCell ref="I54:I57"/>
    <mergeCell ref="L54:L57"/>
    <mergeCell ref="A62:A65"/>
    <mergeCell ref="B62:B65"/>
    <mergeCell ref="C62:C65"/>
    <mergeCell ref="D62:D65"/>
    <mergeCell ref="E62:E65"/>
    <mergeCell ref="A58:A61"/>
    <mergeCell ref="B58:B61"/>
    <mergeCell ref="C58:C61"/>
    <mergeCell ref="D58:D61"/>
    <mergeCell ref="E58:E61"/>
    <mergeCell ref="H62:H65"/>
    <mergeCell ref="I62:I65"/>
    <mergeCell ref="L62:L65"/>
    <mergeCell ref="M62:M65"/>
    <mergeCell ref="G58:G61"/>
    <mergeCell ref="H58:H61"/>
    <mergeCell ref="I58:I61"/>
    <mergeCell ref="L58:L61"/>
    <mergeCell ref="M58:M61"/>
    <mergeCell ref="C66:C69"/>
    <mergeCell ref="D66:D69"/>
    <mergeCell ref="E66:E69"/>
    <mergeCell ref="F66:F69"/>
    <mergeCell ref="F62:F65"/>
    <mergeCell ref="G62:G65"/>
    <mergeCell ref="I66:I69"/>
    <mergeCell ref="L66:L69"/>
    <mergeCell ref="M66:M69"/>
    <mergeCell ref="A70:A73"/>
    <mergeCell ref="B70:B73"/>
    <mergeCell ref="C70:C73"/>
    <mergeCell ref="D70:D73"/>
    <mergeCell ref="E70:E73"/>
    <mergeCell ref="A66:A69"/>
    <mergeCell ref="B66:B69"/>
    <mergeCell ref="F74:F76"/>
    <mergeCell ref="F70:F73"/>
    <mergeCell ref="G70:G73"/>
    <mergeCell ref="H70:H73"/>
    <mergeCell ref="I70:I73"/>
    <mergeCell ref="L70:L73"/>
    <mergeCell ref="A89:E89"/>
    <mergeCell ref="A74:A76"/>
    <mergeCell ref="B74:B76"/>
    <mergeCell ref="C74:C76"/>
    <mergeCell ref="D74:D76"/>
    <mergeCell ref="E74:E76"/>
    <mergeCell ref="A77:A80"/>
    <mergeCell ref="B77:B80"/>
    <mergeCell ref="C77:C80"/>
    <mergeCell ref="D77:D80"/>
    <mergeCell ref="I2:K2"/>
    <mergeCell ref="L1:M2"/>
    <mergeCell ref="G74:G76"/>
    <mergeCell ref="H74:H76"/>
    <mergeCell ref="I74:I76"/>
    <mergeCell ref="L74:L76"/>
    <mergeCell ref="M74:M76"/>
    <mergeCell ref="M70:M73"/>
    <mergeCell ref="G66:G69"/>
    <mergeCell ref="H66:H69"/>
  </mergeCells>
  <printOptions horizontalCentered="1"/>
  <pageMargins left="0.7" right="0.7" top="0.75" bottom="0.75" header="0.3" footer="0.3"/>
  <pageSetup fitToHeight="2" fitToWidth="1" horizontalDpi="300" verticalDpi="300" orientation="landscape" paperSize="9" scale="63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showGridLines="0" zoomScalePageLayoutView="0" workbookViewId="0" topLeftCell="C13">
      <selection activeCell="P1" sqref="P1:Q1"/>
    </sheetView>
  </sheetViews>
  <sheetFormatPr defaultColWidth="9.00390625" defaultRowHeight="12.75"/>
  <cols>
    <col min="1" max="1" width="5.375" style="75" customWidth="1"/>
    <col min="2" max="2" width="29.625" style="75" customWidth="1"/>
    <col min="3" max="4" width="9.25390625" style="75" customWidth="1"/>
    <col min="5" max="5" width="21.25390625" style="75" customWidth="1"/>
    <col min="6" max="6" width="13.75390625" style="75" customWidth="1"/>
    <col min="7" max="16384" width="9.125" style="75" customWidth="1"/>
  </cols>
  <sheetData>
    <row r="1" spans="1:17" ht="73.5" customHeight="1">
      <c r="A1" s="255"/>
      <c r="B1" s="255"/>
      <c r="C1" s="255"/>
      <c r="D1" s="281"/>
      <c r="E1" s="281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435" t="s">
        <v>604</v>
      </c>
      <c r="Q1" s="435"/>
    </row>
    <row r="2" spans="1:17" ht="15.7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5.75">
      <c r="A3" s="436" t="s">
        <v>244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</row>
    <row r="4" spans="1:17" ht="15.7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</row>
    <row r="5" spans="1:17" ht="15" customHeight="1">
      <c r="A5" s="429" t="s">
        <v>245</v>
      </c>
      <c r="B5" s="429" t="s">
        <v>246</v>
      </c>
      <c r="C5" s="437" t="s">
        <v>247</v>
      </c>
      <c r="D5" s="437" t="s">
        <v>248</v>
      </c>
      <c r="E5" s="437" t="s">
        <v>249</v>
      </c>
      <c r="F5" s="429" t="s">
        <v>250</v>
      </c>
      <c r="G5" s="429"/>
      <c r="H5" s="429" t="s">
        <v>251</v>
      </c>
      <c r="I5" s="429"/>
      <c r="J5" s="429"/>
      <c r="K5" s="429"/>
      <c r="L5" s="429"/>
      <c r="M5" s="429"/>
      <c r="N5" s="429"/>
      <c r="O5" s="429"/>
      <c r="P5" s="429"/>
      <c r="Q5" s="429"/>
    </row>
    <row r="6" spans="1:17" ht="15.75">
      <c r="A6" s="429"/>
      <c r="B6" s="429"/>
      <c r="C6" s="437"/>
      <c r="D6" s="437"/>
      <c r="E6" s="437"/>
      <c r="F6" s="437" t="s">
        <v>252</v>
      </c>
      <c r="G6" s="437" t="s">
        <v>253</v>
      </c>
      <c r="H6" s="429" t="s">
        <v>224</v>
      </c>
      <c r="I6" s="429"/>
      <c r="J6" s="429"/>
      <c r="K6" s="429"/>
      <c r="L6" s="429"/>
      <c r="M6" s="429"/>
      <c r="N6" s="429"/>
      <c r="O6" s="429"/>
      <c r="P6" s="429"/>
      <c r="Q6" s="429"/>
    </row>
    <row r="7" spans="1:17" ht="51" customHeight="1">
      <c r="A7" s="429"/>
      <c r="B7" s="429"/>
      <c r="C7" s="437"/>
      <c r="D7" s="437"/>
      <c r="E7" s="437"/>
      <c r="F7" s="437"/>
      <c r="G7" s="437"/>
      <c r="H7" s="437" t="s">
        <v>255</v>
      </c>
      <c r="I7" s="429" t="s">
        <v>256</v>
      </c>
      <c r="J7" s="429"/>
      <c r="K7" s="429"/>
      <c r="L7" s="429"/>
      <c r="M7" s="429"/>
      <c r="N7" s="429"/>
      <c r="O7" s="429"/>
      <c r="P7" s="429"/>
      <c r="Q7" s="429"/>
    </row>
    <row r="8" spans="1:17" s="78" customFormat="1" ht="17.25" customHeight="1">
      <c r="A8" s="429"/>
      <c r="B8" s="429"/>
      <c r="C8" s="437"/>
      <c r="D8" s="437"/>
      <c r="E8" s="437"/>
      <c r="F8" s="437"/>
      <c r="G8" s="437"/>
      <c r="H8" s="437"/>
      <c r="I8" s="429" t="s">
        <v>257</v>
      </c>
      <c r="J8" s="429"/>
      <c r="K8" s="429"/>
      <c r="L8" s="429"/>
      <c r="M8" s="437" t="s">
        <v>253</v>
      </c>
      <c r="N8" s="437"/>
      <c r="O8" s="437"/>
      <c r="P8" s="437"/>
      <c r="Q8" s="437"/>
    </row>
    <row r="9" spans="1:17" ht="30" customHeight="1">
      <c r="A9" s="429"/>
      <c r="B9" s="429"/>
      <c r="C9" s="437"/>
      <c r="D9" s="437"/>
      <c r="E9" s="437"/>
      <c r="F9" s="437"/>
      <c r="G9" s="437"/>
      <c r="H9" s="437"/>
      <c r="I9" s="437" t="s">
        <v>258</v>
      </c>
      <c r="J9" s="429" t="s">
        <v>259</v>
      </c>
      <c r="K9" s="429"/>
      <c r="L9" s="429"/>
      <c r="M9" s="437" t="s">
        <v>260</v>
      </c>
      <c r="N9" s="437" t="s">
        <v>259</v>
      </c>
      <c r="O9" s="437"/>
      <c r="P9" s="437"/>
      <c r="Q9" s="437"/>
    </row>
    <row r="10" spans="1:17" ht="30" customHeight="1">
      <c r="A10" s="429"/>
      <c r="B10" s="429"/>
      <c r="C10" s="437"/>
      <c r="D10" s="437"/>
      <c r="E10" s="437"/>
      <c r="F10" s="437"/>
      <c r="G10" s="437"/>
      <c r="H10" s="437"/>
      <c r="I10" s="437"/>
      <c r="J10" s="282" t="s">
        <v>261</v>
      </c>
      <c r="K10" s="282" t="s">
        <v>262</v>
      </c>
      <c r="L10" s="282" t="s">
        <v>263</v>
      </c>
      <c r="M10" s="437"/>
      <c r="N10" s="282" t="s">
        <v>264</v>
      </c>
      <c r="O10" s="282" t="s">
        <v>261</v>
      </c>
      <c r="P10" s="282" t="s">
        <v>262</v>
      </c>
      <c r="Q10" s="282" t="s">
        <v>265</v>
      </c>
    </row>
    <row r="11" spans="1:17" ht="30" customHeight="1">
      <c r="A11" s="257">
        <v>1</v>
      </c>
      <c r="B11" s="257">
        <v>2</v>
      </c>
      <c r="C11" s="257">
        <v>3</v>
      </c>
      <c r="D11" s="257">
        <v>4</v>
      </c>
      <c r="E11" s="257">
        <v>5</v>
      </c>
      <c r="F11" s="257">
        <v>6</v>
      </c>
      <c r="G11" s="257">
        <v>7</v>
      </c>
      <c r="H11" s="257">
        <v>8</v>
      </c>
      <c r="I11" s="257">
        <v>9</v>
      </c>
      <c r="J11" s="257">
        <v>10</v>
      </c>
      <c r="K11" s="257">
        <v>11</v>
      </c>
      <c r="L11" s="257">
        <v>12</v>
      </c>
      <c r="M11" s="257">
        <v>13</v>
      </c>
      <c r="N11" s="257">
        <v>14</v>
      </c>
      <c r="O11" s="257">
        <v>15</v>
      </c>
      <c r="P11" s="257">
        <v>16</v>
      </c>
      <c r="Q11" s="257">
        <v>17</v>
      </c>
    </row>
    <row r="12" spans="1:17" ht="30" customHeight="1">
      <c r="A12" s="252">
        <v>1</v>
      </c>
      <c r="B12" s="253" t="s">
        <v>266</v>
      </c>
      <c r="C12" s="428" t="s">
        <v>267</v>
      </c>
      <c r="D12" s="428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</row>
    <row r="13" spans="1:17" ht="30" customHeight="1">
      <c r="A13" s="429">
        <v>1</v>
      </c>
      <c r="B13" s="253" t="s">
        <v>268</v>
      </c>
      <c r="C13" s="434" t="s">
        <v>494</v>
      </c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</row>
    <row r="14" spans="1:17" ht="19.5" customHeight="1">
      <c r="A14" s="429"/>
      <c r="B14" s="253" t="s">
        <v>269</v>
      </c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</row>
    <row r="15" spans="1:17" ht="15.75">
      <c r="A15" s="429"/>
      <c r="B15" s="253" t="s">
        <v>270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</row>
    <row r="16" spans="1:17" ht="15.75">
      <c r="A16" s="429"/>
      <c r="B16" s="253" t="s">
        <v>271</v>
      </c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</row>
    <row r="17" spans="1:17" ht="15.75">
      <c r="A17" s="429"/>
      <c r="B17" s="253" t="s">
        <v>272</v>
      </c>
      <c r="C17" s="253"/>
      <c r="D17" s="253"/>
      <c r="E17" s="253">
        <v>3658118</v>
      </c>
      <c r="F17" s="253">
        <v>548718</v>
      </c>
      <c r="G17" s="253">
        <v>3109400</v>
      </c>
      <c r="H17" s="253"/>
      <c r="I17" s="253"/>
      <c r="J17" s="253"/>
      <c r="K17" s="253"/>
      <c r="L17" s="253"/>
      <c r="M17" s="253"/>
      <c r="N17" s="253"/>
      <c r="O17" s="253"/>
      <c r="P17" s="253"/>
      <c r="Q17" s="253"/>
    </row>
    <row r="18" spans="1:17" ht="15.75">
      <c r="A18" s="429"/>
      <c r="B18" s="253" t="s">
        <v>273</v>
      </c>
      <c r="C18" s="428"/>
      <c r="D18" s="428"/>
      <c r="E18" s="253"/>
      <c r="F18" s="253"/>
      <c r="G18" s="253"/>
      <c r="H18" s="428"/>
      <c r="I18" s="428"/>
      <c r="J18" s="428"/>
      <c r="K18" s="428"/>
      <c r="L18" s="428"/>
      <c r="M18" s="428"/>
      <c r="N18" s="428"/>
      <c r="O18" s="428"/>
      <c r="P18" s="428"/>
      <c r="Q18" s="428"/>
    </row>
    <row r="19" spans="1:17" ht="15.75">
      <c r="A19" s="429"/>
      <c r="B19" s="253" t="s">
        <v>254</v>
      </c>
      <c r="C19" s="428"/>
      <c r="D19" s="428"/>
      <c r="E19" s="253"/>
      <c r="F19" s="253"/>
      <c r="G19" s="253"/>
      <c r="H19" s="428"/>
      <c r="I19" s="428"/>
      <c r="J19" s="428"/>
      <c r="K19" s="428"/>
      <c r="L19" s="428"/>
      <c r="M19" s="428"/>
      <c r="N19" s="428"/>
      <c r="O19" s="428"/>
      <c r="P19" s="428"/>
      <c r="Q19" s="428"/>
    </row>
    <row r="20" spans="1:17" ht="15.75">
      <c r="A20" s="429"/>
      <c r="B20" s="253" t="s">
        <v>224</v>
      </c>
      <c r="C20" s="428"/>
      <c r="D20" s="428"/>
      <c r="E20" s="253">
        <v>80000</v>
      </c>
      <c r="F20" s="253">
        <v>12000</v>
      </c>
      <c r="G20" s="253">
        <v>68000</v>
      </c>
      <c r="H20" s="428"/>
      <c r="I20" s="428"/>
      <c r="J20" s="428"/>
      <c r="K20" s="428"/>
      <c r="L20" s="428"/>
      <c r="M20" s="428"/>
      <c r="N20" s="428"/>
      <c r="O20" s="428"/>
      <c r="P20" s="428"/>
      <c r="Q20" s="428"/>
    </row>
    <row r="21" spans="1:17" ht="15.75">
      <c r="A21" s="429"/>
      <c r="B21" s="253" t="s">
        <v>225</v>
      </c>
      <c r="C21" s="428"/>
      <c r="D21" s="428"/>
      <c r="E21" s="253">
        <v>3578118</v>
      </c>
      <c r="F21" s="253">
        <v>53718</v>
      </c>
      <c r="G21" s="253">
        <v>3041400</v>
      </c>
      <c r="H21" s="428"/>
      <c r="I21" s="428"/>
      <c r="J21" s="428"/>
      <c r="K21" s="428"/>
      <c r="L21" s="428"/>
      <c r="M21" s="428"/>
      <c r="N21" s="428"/>
      <c r="O21" s="428"/>
      <c r="P21" s="428"/>
      <c r="Q21" s="428"/>
    </row>
    <row r="22" spans="1:17" ht="15.75">
      <c r="A22" s="433">
        <v>2</v>
      </c>
      <c r="B22" s="253" t="s">
        <v>268</v>
      </c>
      <c r="C22" s="434" t="s">
        <v>495</v>
      </c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</row>
    <row r="23" spans="1:17" ht="15.75">
      <c r="A23" s="433"/>
      <c r="B23" s="253" t="s">
        <v>269</v>
      </c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</row>
    <row r="24" spans="1:17" ht="15.75">
      <c r="A24" s="433"/>
      <c r="B24" s="253" t="s">
        <v>270</v>
      </c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</row>
    <row r="25" spans="1:17" ht="15.75">
      <c r="A25" s="433"/>
      <c r="B25" s="253" t="s">
        <v>271</v>
      </c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</row>
    <row r="26" spans="1:17" ht="15.75">
      <c r="A26" s="433"/>
      <c r="B26" s="253" t="s">
        <v>272</v>
      </c>
      <c r="C26" s="253"/>
      <c r="D26" s="253"/>
      <c r="E26" s="253">
        <v>800000</v>
      </c>
      <c r="F26" s="253">
        <v>400000</v>
      </c>
      <c r="G26" s="253">
        <v>400000</v>
      </c>
      <c r="H26" s="253"/>
      <c r="I26" s="253"/>
      <c r="J26" s="253"/>
      <c r="K26" s="253"/>
      <c r="L26" s="253"/>
      <c r="M26" s="253"/>
      <c r="N26" s="253"/>
      <c r="O26" s="253"/>
      <c r="P26" s="253"/>
      <c r="Q26" s="253"/>
    </row>
    <row r="27" spans="1:17" ht="15.75">
      <c r="A27" s="433"/>
      <c r="B27" s="253" t="s">
        <v>273</v>
      </c>
      <c r="C27" s="428"/>
      <c r="D27" s="428"/>
      <c r="E27" s="253"/>
      <c r="F27" s="253"/>
      <c r="G27" s="253"/>
      <c r="H27" s="428"/>
      <c r="I27" s="428"/>
      <c r="J27" s="428"/>
      <c r="K27" s="428"/>
      <c r="L27" s="428"/>
      <c r="M27" s="428"/>
      <c r="N27" s="428"/>
      <c r="O27" s="428"/>
      <c r="P27" s="428"/>
      <c r="Q27" s="428"/>
    </row>
    <row r="28" spans="1:17" ht="15.75">
      <c r="A28" s="433"/>
      <c r="B28" s="253" t="s">
        <v>254</v>
      </c>
      <c r="C28" s="428"/>
      <c r="D28" s="428"/>
      <c r="E28" s="253"/>
      <c r="F28" s="253"/>
      <c r="G28" s="253"/>
      <c r="H28" s="428"/>
      <c r="I28" s="428"/>
      <c r="J28" s="428"/>
      <c r="K28" s="428"/>
      <c r="L28" s="428"/>
      <c r="M28" s="428"/>
      <c r="N28" s="428"/>
      <c r="O28" s="428"/>
      <c r="P28" s="428"/>
      <c r="Q28" s="428"/>
    </row>
    <row r="29" spans="1:17" ht="15.75">
      <c r="A29" s="433"/>
      <c r="B29" s="253" t="s">
        <v>224</v>
      </c>
      <c r="C29" s="428"/>
      <c r="D29" s="428"/>
      <c r="E29" s="253">
        <v>800000</v>
      </c>
      <c r="F29" s="253">
        <v>400000</v>
      </c>
      <c r="G29" s="253">
        <v>400000</v>
      </c>
      <c r="H29" s="428"/>
      <c r="I29" s="428"/>
      <c r="J29" s="428"/>
      <c r="K29" s="428"/>
      <c r="L29" s="428"/>
      <c r="M29" s="428"/>
      <c r="N29" s="428"/>
      <c r="O29" s="428"/>
      <c r="P29" s="428"/>
      <c r="Q29" s="428"/>
    </row>
    <row r="30" spans="1:17" ht="15.75">
      <c r="A30" s="433"/>
      <c r="B30" s="253" t="s">
        <v>225</v>
      </c>
      <c r="C30" s="428"/>
      <c r="D30" s="428"/>
      <c r="E30" s="253"/>
      <c r="F30" s="253"/>
      <c r="G30" s="253"/>
      <c r="H30" s="428"/>
      <c r="I30" s="428"/>
      <c r="J30" s="428"/>
      <c r="K30" s="428"/>
      <c r="L30" s="428"/>
      <c r="M30" s="428"/>
      <c r="N30" s="428"/>
      <c r="O30" s="428"/>
      <c r="P30" s="428"/>
      <c r="Q30" s="428"/>
    </row>
    <row r="31" spans="1:17" ht="15.75">
      <c r="A31" s="254"/>
      <c r="B31" s="253" t="s">
        <v>274</v>
      </c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</row>
    <row r="32" spans="1:17" ht="15.75">
      <c r="A32" s="252"/>
      <c r="B32" s="253" t="s">
        <v>275</v>
      </c>
      <c r="C32" s="428" t="s">
        <v>267</v>
      </c>
      <c r="D32" s="428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</row>
    <row r="33" spans="1:17" ht="15.75">
      <c r="A33" s="429">
        <v>3</v>
      </c>
      <c r="B33" s="253" t="s">
        <v>268</v>
      </c>
      <c r="C33" s="430" t="s">
        <v>496</v>
      </c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</row>
    <row r="34" spans="1:17" ht="15.75">
      <c r="A34" s="429"/>
      <c r="B34" s="253" t="s">
        <v>269</v>
      </c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</row>
    <row r="35" spans="1:17" ht="15.75">
      <c r="A35" s="429"/>
      <c r="B35" s="253" t="s">
        <v>270</v>
      </c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</row>
    <row r="36" spans="1:17" ht="15.75">
      <c r="A36" s="429"/>
      <c r="B36" s="253" t="s">
        <v>271</v>
      </c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</row>
    <row r="37" spans="1:17" ht="15.75">
      <c r="A37" s="429"/>
      <c r="B37" s="253" t="s">
        <v>272</v>
      </c>
      <c r="C37" s="253"/>
      <c r="D37" s="253"/>
      <c r="E37" s="253">
        <v>600000</v>
      </c>
      <c r="F37" s="253">
        <v>150000</v>
      </c>
      <c r="G37" s="253">
        <v>450000</v>
      </c>
      <c r="H37" s="253"/>
      <c r="I37" s="253"/>
      <c r="J37" s="253"/>
      <c r="K37" s="253"/>
      <c r="L37" s="253"/>
      <c r="M37" s="253"/>
      <c r="N37" s="253"/>
      <c r="O37" s="253"/>
      <c r="P37" s="253"/>
      <c r="Q37" s="253"/>
    </row>
    <row r="38" spans="1:17" ht="15.75">
      <c r="A38" s="429"/>
      <c r="B38" s="253" t="s">
        <v>273</v>
      </c>
      <c r="C38" s="428"/>
      <c r="D38" s="428"/>
      <c r="E38" s="253"/>
      <c r="F38" s="253"/>
      <c r="G38" s="253"/>
      <c r="H38" s="428"/>
      <c r="I38" s="428"/>
      <c r="J38" s="428"/>
      <c r="K38" s="428"/>
      <c r="L38" s="428"/>
      <c r="M38" s="428"/>
      <c r="N38" s="428"/>
      <c r="O38" s="428"/>
      <c r="P38" s="428"/>
      <c r="Q38" s="428"/>
    </row>
    <row r="39" spans="1:17" ht="15.75">
      <c r="A39" s="429"/>
      <c r="B39" s="253" t="s">
        <v>254</v>
      </c>
      <c r="C39" s="428"/>
      <c r="D39" s="428"/>
      <c r="E39" s="253"/>
      <c r="F39" s="253"/>
      <c r="G39" s="253"/>
      <c r="H39" s="428"/>
      <c r="I39" s="428"/>
      <c r="J39" s="428"/>
      <c r="K39" s="428"/>
      <c r="L39" s="428"/>
      <c r="M39" s="428"/>
      <c r="N39" s="428"/>
      <c r="O39" s="428"/>
      <c r="P39" s="428"/>
      <c r="Q39" s="428"/>
    </row>
    <row r="40" spans="1:17" ht="15.75">
      <c r="A40" s="429"/>
      <c r="B40" s="253" t="s">
        <v>224</v>
      </c>
      <c r="C40" s="428"/>
      <c r="D40" s="428"/>
      <c r="E40" s="253">
        <v>600000</v>
      </c>
      <c r="F40" s="253">
        <v>150000</v>
      </c>
      <c r="G40" s="253">
        <v>450000</v>
      </c>
      <c r="H40" s="428"/>
      <c r="I40" s="428"/>
      <c r="J40" s="428"/>
      <c r="K40" s="428"/>
      <c r="L40" s="428"/>
      <c r="M40" s="428"/>
      <c r="N40" s="428"/>
      <c r="O40" s="428"/>
      <c r="P40" s="428"/>
      <c r="Q40" s="428"/>
    </row>
    <row r="41" spans="1:17" ht="15.75">
      <c r="A41" s="429"/>
      <c r="B41" s="253" t="s">
        <v>225</v>
      </c>
      <c r="C41" s="428"/>
      <c r="D41" s="428"/>
      <c r="E41" s="253"/>
      <c r="F41" s="253"/>
      <c r="G41" s="253"/>
      <c r="H41" s="428"/>
      <c r="I41" s="428"/>
      <c r="J41" s="428"/>
      <c r="K41" s="428"/>
      <c r="L41" s="428"/>
      <c r="M41" s="428"/>
      <c r="N41" s="428"/>
      <c r="O41" s="428"/>
      <c r="P41" s="428"/>
      <c r="Q41" s="428"/>
    </row>
    <row r="42" spans="1:17" ht="15.75">
      <c r="A42" s="254"/>
      <c r="B42" s="253" t="s">
        <v>274</v>
      </c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</row>
    <row r="43" spans="1:17" ht="15.75">
      <c r="A43" s="428" t="s">
        <v>276</v>
      </c>
      <c r="B43" s="428"/>
      <c r="C43" s="428" t="s">
        <v>267</v>
      </c>
      <c r="D43" s="428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</row>
    <row r="44" spans="1:17" ht="15.75">
      <c r="A44" s="429">
        <v>4</v>
      </c>
      <c r="B44" s="253" t="s">
        <v>268</v>
      </c>
      <c r="C44" s="430" t="s">
        <v>497</v>
      </c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</row>
    <row r="45" spans="1:17" ht="15.75">
      <c r="A45" s="429"/>
      <c r="B45" s="253" t="s">
        <v>269</v>
      </c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</row>
    <row r="46" spans="1:17" ht="15.75">
      <c r="A46" s="429"/>
      <c r="B46" s="253" t="s">
        <v>270</v>
      </c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</row>
    <row r="47" spans="1:17" ht="15.75">
      <c r="A47" s="429"/>
      <c r="B47" s="253" t="s">
        <v>271</v>
      </c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</row>
    <row r="48" spans="1:17" ht="15.75">
      <c r="A48" s="429"/>
      <c r="B48" s="253" t="s">
        <v>272</v>
      </c>
      <c r="C48" s="253"/>
      <c r="D48" s="253"/>
      <c r="E48" s="253">
        <v>400000</v>
      </c>
      <c r="F48" s="253">
        <v>200000</v>
      </c>
      <c r="G48" s="253">
        <v>200000</v>
      </c>
      <c r="H48" s="253"/>
      <c r="I48" s="253"/>
      <c r="J48" s="253"/>
      <c r="K48" s="253"/>
      <c r="L48" s="253"/>
      <c r="M48" s="253"/>
      <c r="N48" s="253"/>
      <c r="O48" s="253"/>
      <c r="P48" s="253"/>
      <c r="Q48" s="253"/>
    </row>
    <row r="49" spans="1:17" ht="15.75">
      <c r="A49" s="429"/>
      <c r="B49" s="253" t="s">
        <v>273</v>
      </c>
      <c r="C49" s="428"/>
      <c r="D49" s="428"/>
      <c r="E49" s="253"/>
      <c r="F49" s="253"/>
      <c r="G49" s="253"/>
      <c r="H49" s="428"/>
      <c r="I49" s="428"/>
      <c r="J49" s="428"/>
      <c r="K49" s="428"/>
      <c r="L49" s="428"/>
      <c r="M49" s="428"/>
      <c r="N49" s="428"/>
      <c r="O49" s="428"/>
      <c r="P49" s="428"/>
      <c r="Q49" s="428"/>
    </row>
    <row r="50" spans="1:17" ht="15.75">
      <c r="A50" s="429"/>
      <c r="B50" s="253" t="s">
        <v>254</v>
      </c>
      <c r="C50" s="428"/>
      <c r="D50" s="428"/>
      <c r="E50" s="253"/>
      <c r="F50" s="253"/>
      <c r="G50" s="253"/>
      <c r="H50" s="428"/>
      <c r="I50" s="428"/>
      <c r="J50" s="428"/>
      <c r="K50" s="428"/>
      <c r="L50" s="428"/>
      <c r="M50" s="428"/>
      <c r="N50" s="428"/>
      <c r="O50" s="428"/>
      <c r="P50" s="428"/>
      <c r="Q50" s="428"/>
    </row>
    <row r="51" spans="1:17" ht="15.75">
      <c r="A51" s="429"/>
      <c r="B51" s="253" t="s">
        <v>224</v>
      </c>
      <c r="C51" s="428"/>
      <c r="D51" s="428"/>
      <c r="E51" s="253">
        <v>400000</v>
      </c>
      <c r="F51" s="253">
        <v>200000</v>
      </c>
      <c r="G51" s="253">
        <v>200000</v>
      </c>
      <c r="H51" s="428"/>
      <c r="I51" s="428"/>
      <c r="J51" s="428"/>
      <c r="K51" s="428"/>
      <c r="L51" s="428"/>
      <c r="M51" s="428"/>
      <c r="N51" s="428"/>
      <c r="O51" s="428"/>
      <c r="P51" s="428"/>
      <c r="Q51" s="428"/>
    </row>
    <row r="52" spans="1:17" ht="15.75">
      <c r="A52" s="429"/>
      <c r="B52" s="253" t="s">
        <v>225</v>
      </c>
      <c r="C52" s="428"/>
      <c r="D52" s="428"/>
      <c r="E52" s="253"/>
      <c r="F52" s="253"/>
      <c r="G52" s="253"/>
      <c r="H52" s="428"/>
      <c r="I52" s="428"/>
      <c r="J52" s="428"/>
      <c r="K52" s="428"/>
      <c r="L52" s="428"/>
      <c r="M52" s="428"/>
      <c r="N52" s="428"/>
      <c r="O52" s="428"/>
      <c r="P52" s="428"/>
      <c r="Q52" s="428"/>
    </row>
    <row r="53" spans="1:17" ht="15.75">
      <c r="A53" s="254"/>
      <c r="B53" s="253" t="s">
        <v>274</v>
      </c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</row>
    <row r="54" spans="1:17" ht="15.75">
      <c r="A54" s="428" t="s">
        <v>276</v>
      </c>
      <c r="B54" s="428"/>
      <c r="C54" s="428" t="s">
        <v>267</v>
      </c>
      <c r="D54" s="428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</row>
    <row r="55" spans="1:17" ht="15.75">
      <c r="A55" s="429">
        <v>5</v>
      </c>
      <c r="B55" s="253" t="s">
        <v>268</v>
      </c>
      <c r="C55" s="430" t="s">
        <v>498</v>
      </c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</row>
    <row r="56" spans="1:17" ht="15.75">
      <c r="A56" s="429"/>
      <c r="B56" s="253" t="s">
        <v>269</v>
      </c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</row>
    <row r="57" spans="1:17" ht="15.75">
      <c r="A57" s="429"/>
      <c r="B57" s="253" t="s">
        <v>270</v>
      </c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</row>
    <row r="58" spans="1:17" ht="15.75">
      <c r="A58" s="429"/>
      <c r="B58" s="253" t="s">
        <v>271</v>
      </c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</row>
    <row r="59" spans="1:17" ht="15.75">
      <c r="A59" s="429"/>
      <c r="B59" s="253" t="s">
        <v>272</v>
      </c>
      <c r="C59" s="253"/>
      <c r="D59" s="253"/>
      <c r="E59" s="253">
        <v>46400000</v>
      </c>
      <c r="F59" s="253">
        <v>23200000</v>
      </c>
      <c r="G59" s="253">
        <v>23200000</v>
      </c>
      <c r="H59" s="253"/>
      <c r="I59" s="253"/>
      <c r="J59" s="253"/>
      <c r="K59" s="253"/>
      <c r="L59" s="253"/>
      <c r="M59" s="253"/>
      <c r="N59" s="253"/>
      <c r="O59" s="253"/>
      <c r="P59" s="253"/>
      <c r="Q59" s="253"/>
    </row>
    <row r="60" spans="1:17" ht="15.75">
      <c r="A60" s="429"/>
      <c r="B60" s="253" t="s">
        <v>273</v>
      </c>
      <c r="C60" s="428"/>
      <c r="D60" s="428"/>
      <c r="E60" s="253"/>
      <c r="F60" s="253"/>
      <c r="G60" s="253"/>
      <c r="H60" s="428"/>
      <c r="I60" s="428"/>
      <c r="J60" s="428"/>
      <c r="K60" s="428"/>
      <c r="L60" s="428"/>
      <c r="M60" s="428"/>
      <c r="N60" s="428"/>
      <c r="O60" s="428"/>
      <c r="P60" s="428"/>
      <c r="Q60" s="428"/>
    </row>
    <row r="61" spans="1:17" ht="15.75">
      <c r="A61" s="429"/>
      <c r="B61" s="253" t="s">
        <v>254</v>
      </c>
      <c r="C61" s="428"/>
      <c r="D61" s="428"/>
      <c r="E61" s="253"/>
      <c r="F61" s="253"/>
      <c r="G61" s="253"/>
      <c r="H61" s="428"/>
      <c r="I61" s="428"/>
      <c r="J61" s="428"/>
      <c r="K61" s="428"/>
      <c r="L61" s="428"/>
      <c r="M61" s="428"/>
      <c r="N61" s="428"/>
      <c r="O61" s="428"/>
      <c r="P61" s="428"/>
      <c r="Q61" s="428"/>
    </row>
    <row r="62" spans="1:17" ht="15.75">
      <c r="A62" s="429"/>
      <c r="B62" s="253" t="s">
        <v>224</v>
      </c>
      <c r="C62" s="428"/>
      <c r="D62" s="428"/>
      <c r="E62" s="253">
        <v>700000</v>
      </c>
      <c r="F62" s="253">
        <v>350000</v>
      </c>
      <c r="G62" s="253">
        <v>350000</v>
      </c>
      <c r="H62" s="428"/>
      <c r="I62" s="428"/>
      <c r="J62" s="428"/>
      <c r="K62" s="428"/>
      <c r="L62" s="428"/>
      <c r="M62" s="428"/>
      <c r="N62" s="428"/>
      <c r="O62" s="428"/>
      <c r="P62" s="428"/>
      <c r="Q62" s="428"/>
    </row>
    <row r="63" spans="1:17" ht="15.75">
      <c r="A63" s="429"/>
      <c r="B63" s="253" t="s">
        <v>225</v>
      </c>
      <c r="C63" s="428"/>
      <c r="D63" s="428"/>
      <c r="E63" s="253">
        <v>45500000</v>
      </c>
      <c r="F63" s="253">
        <v>22750000</v>
      </c>
      <c r="G63" s="253">
        <v>22750000</v>
      </c>
      <c r="H63" s="428"/>
      <c r="I63" s="428"/>
      <c r="J63" s="428"/>
      <c r="K63" s="428"/>
      <c r="L63" s="428"/>
      <c r="M63" s="428"/>
      <c r="N63" s="428"/>
      <c r="O63" s="428"/>
      <c r="P63" s="428"/>
      <c r="Q63" s="428"/>
    </row>
    <row r="64" spans="1:17" ht="15.75">
      <c r="A64" s="254"/>
      <c r="B64" s="253" t="s">
        <v>274</v>
      </c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</row>
    <row r="65" spans="1:17" ht="15.75">
      <c r="A65" s="428" t="s">
        <v>276</v>
      </c>
      <c r="B65" s="428"/>
      <c r="C65" s="428" t="s">
        <v>267</v>
      </c>
      <c r="D65" s="428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</row>
    <row r="66" spans="1:17" ht="15.75">
      <c r="A66" s="429">
        <v>6</v>
      </c>
      <c r="B66" s="253" t="s">
        <v>268</v>
      </c>
      <c r="C66" s="430" t="s">
        <v>499</v>
      </c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</row>
    <row r="67" spans="1:17" ht="15.75">
      <c r="A67" s="429"/>
      <c r="B67" s="253" t="s">
        <v>269</v>
      </c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</row>
    <row r="68" spans="1:17" ht="15.75">
      <c r="A68" s="429"/>
      <c r="B68" s="253" t="s">
        <v>270</v>
      </c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</row>
    <row r="69" spans="1:17" ht="15.75">
      <c r="A69" s="429"/>
      <c r="B69" s="253" t="s">
        <v>271</v>
      </c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  <c r="Q69" s="430"/>
    </row>
    <row r="70" spans="1:17" ht="15.75">
      <c r="A70" s="429"/>
      <c r="B70" s="253" t="s">
        <v>272</v>
      </c>
      <c r="C70" s="253"/>
      <c r="D70" s="253"/>
      <c r="E70" s="253">
        <v>16395</v>
      </c>
      <c r="F70" s="253">
        <v>2907</v>
      </c>
      <c r="G70" s="253">
        <v>16395</v>
      </c>
      <c r="H70" s="253"/>
      <c r="I70" s="253"/>
      <c r="J70" s="253"/>
      <c r="K70" s="253"/>
      <c r="L70" s="253"/>
      <c r="M70" s="253"/>
      <c r="N70" s="253"/>
      <c r="O70" s="253"/>
      <c r="P70" s="253"/>
      <c r="Q70" s="253"/>
    </row>
    <row r="71" spans="1:17" ht="15.75">
      <c r="A71" s="429"/>
      <c r="B71" s="253" t="s">
        <v>273</v>
      </c>
      <c r="C71" s="428"/>
      <c r="D71" s="428"/>
      <c r="E71" s="253"/>
      <c r="F71" s="253"/>
      <c r="G71" s="253"/>
      <c r="H71" s="428"/>
      <c r="I71" s="428"/>
      <c r="J71" s="428"/>
      <c r="K71" s="428"/>
      <c r="L71" s="428"/>
      <c r="M71" s="428"/>
      <c r="N71" s="428"/>
      <c r="O71" s="428"/>
      <c r="P71" s="428"/>
      <c r="Q71" s="428"/>
    </row>
    <row r="72" spans="1:17" ht="15.75">
      <c r="A72" s="429"/>
      <c r="B72" s="253" t="s">
        <v>254</v>
      </c>
      <c r="C72" s="428"/>
      <c r="D72" s="428"/>
      <c r="E72" s="253"/>
      <c r="F72" s="253"/>
      <c r="G72" s="253"/>
      <c r="H72" s="428"/>
      <c r="I72" s="428"/>
      <c r="J72" s="428"/>
      <c r="K72" s="428"/>
      <c r="L72" s="428"/>
      <c r="M72" s="428"/>
      <c r="N72" s="428"/>
      <c r="O72" s="428"/>
      <c r="P72" s="428"/>
      <c r="Q72" s="428"/>
    </row>
    <row r="73" spans="1:17" ht="15.75">
      <c r="A73" s="429"/>
      <c r="B73" s="253" t="s">
        <v>224</v>
      </c>
      <c r="C73" s="428"/>
      <c r="D73" s="428"/>
      <c r="E73" s="253">
        <v>16395</v>
      </c>
      <c r="F73" s="253">
        <v>2907</v>
      </c>
      <c r="G73" s="253">
        <v>16395</v>
      </c>
      <c r="H73" s="428"/>
      <c r="I73" s="428"/>
      <c r="J73" s="428"/>
      <c r="K73" s="428"/>
      <c r="L73" s="428"/>
      <c r="M73" s="428"/>
      <c r="N73" s="428"/>
      <c r="O73" s="428"/>
      <c r="P73" s="428"/>
      <c r="Q73" s="428"/>
    </row>
    <row r="74" spans="1:17" ht="15.75">
      <c r="A74" s="429"/>
      <c r="B74" s="253" t="s">
        <v>225</v>
      </c>
      <c r="C74" s="428"/>
      <c r="D74" s="428"/>
      <c r="E74" s="253"/>
      <c r="F74" s="253"/>
      <c r="G74" s="253"/>
      <c r="H74" s="428"/>
      <c r="I74" s="428"/>
      <c r="J74" s="428"/>
      <c r="K74" s="428"/>
      <c r="L74" s="428"/>
      <c r="M74" s="428"/>
      <c r="N74" s="428"/>
      <c r="O74" s="428"/>
      <c r="P74" s="428"/>
      <c r="Q74" s="428"/>
    </row>
    <row r="75" spans="1:17" ht="15.75">
      <c r="A75" s="254"/>
      <c r="B75" s="253" t="s">
        <v>274</v>
      </c>
      <c r="C75" s="428"/>
      <c r="D75" s="428"/>
      <c r="E75" s="428"/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</row>
    <row r="76" spans="1:17" ht="15.75">
      <c r="A76" s="428" t="s">
        <v>276</v>
      </c>
      <c r="B76" s="428"/>
      <c r="C76" s="428" t="s">
        <v>267</v>
      </c>
      <c r="D76" s="428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</row>
    <row r="77" spans="1:17" ht="15.75">
      <c r="A77" s="431" t="s">
        <v>500</v>
      </c>
      <c r="B77" s="432"/>
      <c r="C77" s="432"/>
      <c r="D77" s="432"/>
      <c r="E77" s="432"/>
      <c r="F77" s="432"/>
      <c r="G77" s="432"/>
      <c r="H77" s="432"/>
      <c r="I77" s="432"/>
      <c r="J77" s="432"/>
      <c r="K77" s="432"/>
      <c r="L77" s="432"/>
      <c r="M77" s="432"/>
      <c r="N77" s="432"/>
      <c r="O77" s="432"/>
      <c r="P77" s="432"/>
      <c r="Q77" s="432"/>
    </row>
    <row r="78" spans="1:17" ht="15.75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</row>
  </sheetData>
  <sheetProtection/>
  <mergeCells count="120">
    <mergeCell ref="G6:G10"/>
    <mergeCell ref="H6:Q6"/>
    <mergeCell ref="H7:H10"/>
    <mergeCell ref="I7:Q7"/>
    <mergeCell ref="M8:Q8"/>
    <mergeCell ref="I9:I10"/>
    <mergeCell ref="J9:L9"/>
    <mergeCell ref="M9:M10"/>
    <mergeCell ref="N9:Q9"/>
    <mergeCell ref="P1:Q1"/>
    <mergeCell ref="A3:Q3"/>
    <mergeCell ref="A5:A10"/>
    <mergeCell ref="B5:B10"/>
    <mergeCell ref="C5:C10"/>
    <mergeCell ref="D5:D10"/>
    <mergeCell ref="E5:E10"/>
    <mergeCell ref="F5:G5"/>
    <mergeCell ref="H5:Q5"/>
    <mergeCell ref="F6:F10"/>
    <mergeCell ref="A13:A21"/>
    <mergeCell ref="C13:Q16"/>
    <mergeCell ref="C18:C21"/>
    <mergeCell ref="D18:D21"/>
    <mergeCell ref="H18:H21"/>
    <mergeCell ref="I8:L8"/>
    <mergeCell ref="J18:J21"/>
    <mergeCell ref="K18:K21"/>
    <mergeCell ref="L18:L21"/>
    <mergeCell ref="M18:M21"/>
    <mergeCell ref="A22:A30"/>
    <mergeCell ref="C22:Q25"/>
    <mergeCell ref="C27:C30"/>
    <mergeCell ref="D27:D30"/>
    <mergeCell ref="H27:H30"/>
    <mergeCell ref="C12:D12"/>
    <mergeCell ref="N18:N21"/>
    <mergeCell ref="O18:O21"/>
    <mergeCell ref="P18:P21"/>
    <mergeCell ref="I18:I21"/>
    <mergeCell ref="Q18:Q21"/>
    <mergeCell ref="A33:A41"/>
    <mergeCell ref="C33:Q36"/>
    <mergeCell ref="C38:C41"/>
    <mergeCell ref="D38:D41"/>
    <mergeCell ref="H38:H41"/>
    <mergeCell ref="I38:I41"/>
    <mergeCell ref="N38:N41"/>
    <mergeCell ref="O38:O41"/>
    <mergeCell ref="P27:P30"/>
    <mergeCell ref="Q27:Q30"/>
    <mergeCell ref="C31:Q31"/>
    <mergeCell ref="C32:D32"/>
    <mergeCell ref="J27:J30"/>
    <mergeCell ref="K27:K30"/>
    <mergeCell ref="L27:L30"/>
    <mergeCell ref="M27:M30"/>
    <mergeCell ref="I27:I30"/>
    <mergeCell ref="N27:N30"/>
    <mergeCell ref="O27:O30"/>
    <mergeCell ref="H49:H52"/>
    <mergeCell ref="J38:J41"/>
    <mergeCell ref="K38:K41"/>
    <mergeCell ref="L38:L41"/>
    <mergeCell ref="M38:M41"/>
    <mergeCell ref="M49:M52"/>
    <mergeCell ref="P38:P41"/>
    <mergeCell ref="Q38:Q41"/>
    <mergeCell ref="C42:Q42"/>
    <mergeCell ref="A43:B43"/>
    <mergeCell ref="C43:D43"/>
    <mergeCell ref="A44:A52"/>
    <mergeCell ref="C44:Q47"/>
    <mergeCell ref="C49:C52"/>
    <mergeCell ref="O49:O52"/>
    <mergeCell ref="D49:D52"/>
    <mergeCell ref="P49:P52"/>
    <mergeCell ref="Q49:Q52"/>
    <mergeCell ref="C53:Q53"/>
    <mergeCell ref="A54:B54"/>
    <mergeCell ref="C54:D54"/>
    <mergeCell ref="I49:I52"/>
    <mergeCell ref="J49:J52"/>
    <mergeCell ref="K49:K52"/>
    <mergeCell ref="L49:L52"/>
    <mergeCell ref="N49:N52"/>
    <mergeCell ref="A65:B65"/>
    <mergeCell ref="C65:D65"/>
    <mergeCell ref="A55:A63"/>
    <mergeCell ref="C55:Q58"/>
    <mergeCell ref="C60:C63"/>
    <mergeCell ref="D60:D63"/>
    <mergeCell ref="H60:H63"/>
    <mergeCell ref="I60:I63"/>
    <mergeCell ref="J60:J63"/>
    <mergeCell ref="K60:K63"/>
    <mergeCell ref="N60:N63"/>
    <mergeCell ref="O60:O63"/>
    <mergeCell ref="P60:P63"/>
    <mergeCell ref="Q60:Q63"/>
    <mergeCell ref="C64:Q64"/>
    <mergeCell ref="L60:L63"/>
    <mergeCell ref="M60:M63"/>
    <mergeCell ref="A77:Q77"/>
    <mergeCell ref="N71:N74"/>
    <mergeCell ref="O71:O74"/>
    <mergeCell ref="P71:P74"/>
    <mergeCell ref="Q71:Q74"/>
    <mergeCell ref="L71:L74"/>
    <mergeCell ref="M71:M74"/>
    <mergeCell ref="C71:C74"/>
    <mergeCell ref="C75:Q75"/>
    <mergeCell ref="A76:B76"/>
    <mergeCell ref="C76:D76"/>
    <mergeCell ref="A66:A74"/>
    <mergeCell ref="C66:Q69"/>
    <mergeCell ref="D71:D74"/>
    <mergeCell ref="H71:H74"/>
    <mergeCell ref="I71:I74"/>
    <mergeCell ref="J71:J74"/>
    <mergeCell ref="K71:K74"/>
  </mergeCells>
  <printOptions horizontalCentered="1"/>
  <pageMargins left="0.7874015748031497" right="0.4724409448818898" top="0.984251968503937" bottom="0.984251968503937" header="0.5118110236220472" footer="0.5118110236220472"/>
  <pageSetup fitToHeight="2" fitToWidth="1" horizontalDpi="300" verticalDpi="300" orientation="landscape" paperSize="9" scale="67" r:id="rId1"/>
  <headerFooter alignWithMargins="0">
    <oddFooter>&amp;CStrona &amp;P z &amp;N</oddFooter>
  </headerFooter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4.75390625" style="80" customWidth="1"/>
    <col min="2" max="2" width="47.125" style="81" customWidth="1"/>
    <col min="3" max="3" width="16.625" style="80" customWidth="1"/>
    <col min="4" max="4" width="25.00390625" style="80" customWidth="1"/>
    <col min="5" max="16384" width="9.125" style="80" customWidth="1"/>
  </cols>
  <sheetData>
    <row r="1" spans="2:5" ht="57.75" customHeight="1">
      <c r="B1" s="80"/>
      <c r="D1" s="263" t="s">
        <v>598</v>
      </c>
      <c r="E1" s="35"/>
    </row>
    <row r="2" ht="12.75">
      <c r="B2" s="80"/>
    </row>
    <row r="3" spans="1:4" ht="15" customHeight="1">
      <c r="A3" s="439" t="s">
        <v>371</v>
      </c>
      <c r="B3" s="439"/>
      <c r="C3" s="439"/>
      <c r="D3" s="439"/>
    </row>
    <row r="5" ht="15.75">
      <c r="D5" s="264" t="s">
        <v>0</v>
      </c>
    </row>
    <row r="6" spans="1:4" ht="14.25" customHeight="1">
      <c r="A6" s="438" t="s">
        <v>245</v>
      </c>
      <c r="B6" s="440" t="s">
        <v>279</v>
      </c>
      <c r="C6" s="438" t="s">
        <v>3</v>
      </c>
      <c r="D6" s="441" t="s">
        <v>5</v>
      </c>
    </row>
    <row r="7" spans="1:4" ht="14.25" customHeight="1">
      <c r="A7" s="438"/>
      <c r="B7" s="440"/>
      <c r="C7" s="438"/>
      <c r="D7" s="441"/>
    </row>
    <row r="8" spans="1:4" ht="15" customHeight="1">
      <c r="A8" s="82">
        <v>1</v>
      </c>
      <c r="B8" s="82">
        <v>2</v>
      </c>
      <c r="C8" s="82">
        <v>3</v>
      </c>
      <c r="D8" s="82">
        <v>4</v>
      </c>
    </row>
    <row r="9" spans="1:4" ht="19.5" customHeight="1">
      <c r="A9" s="438" t="s">
        <v>280</v>
      </c>
      <c r="B9" s="438"/>
      <c r="C9" s="83"/>
      <c r="D9" s="265">
        <f>SUM(D10:D17)</f>
        <v>6306428</v>
      </c>
    </row>
    <row r="10" spans="1:4" ht="19.5" customHeight="1">
      <c r="A10" s="83" t="s">
        <v>217</v>
      </c>
      <c r="B10" s="84" t="s">
        <v>281</v>
      </c>
      <c r="C10" s="83" t="s">
        <v>282</v>
      </c>
      <c r="D10" s="266">
        <v>4570000</v>
      </c>
    </row>
    <row r="11" spans="1:4" ht="19.5" customHeight="1">
      <c r="A11" s="83" t="s">
        <v>218</v>
      </c>
      <c r="B11" s="84" t="s">
        <v>283</v>
      </c>
      <c r="C11" s="83" t="s">
        <v>284</v>
      </c>
      <c r="D11" s="266">
        <v>0</v>
      </c>
    </row>
    <row r="12" spans="1:4" ht="49.5" customHeight="1">
      <c r="A12" s="83" t="s">
        <v>285</v>
      </c>
      <c r="B12" s="85" t="s">
        <v>286</v>
      </c>
      <c r="C12" s="83" t="s">
        <v>287</v>
      </c>
      <c r="D12" s="266">
        <v>1400000</v>
      </c>
    </row>
    <row r="13" spans="1:4" ht="19.5" customHeight="1">
      <c r="A13" s="83" t="s">
        <v>288</v>
      </c>
      <c r="B13" s="84" t="s">
        <v>289</v>
      </c>
      <c r="C13" s="83" t="s">
        <v>290</v>
      </c>
      <c r="D13" s="266">
        <v>10652</v>
      </c>
    </row>
    <row r="14" spans="1:4" ht="19.5" customHeight="1">
      <c r="A14" s="83" t="s">
        <v>291</v>
      </c>
      <c r="B14" s="84" t="s">
        <v>292</v>
      </c>
      <c r="C14" s="83" t="s">
        <v>293</v>
      </c>
      <c r="D14" s="266">
        <v>0</v>
      </c>
    </row>
    <row r="15" spans="1:4" ht="19.5" customHeight="1">
      <c r="A15" s="83" t="s">
        <v>294</v>
      </c>
      <c r="B15" s="84" t="s">
        <v>295</v>
      </c>
      <c r="C15" s="83" t="s">
        <v>296</v>
      </c>
      <c r="D15" s="266">
        <v>0</v>
      </c>
    </row>
    <row r="16" spans="1:4" ht="19.5" customHeight="1">
      <c r="A16" s="83" t="s">
        <v>297</v>
      </c>
      <c r="B16" s="84" t="s">
        <v>298</v>
      </c>
      <c r="C16" s="83" t="s">
        <v>299</v>
      </c>
      <c r="D16" s="266">
        <v>0</v>
      </c>
    </row>
    <row r="17" spans="1:4" ht="19.5" customHeight="1">
      <c r="A17" s="83" t="s">
        <v>300</v>
      </c>
      <c r="B17" s="84" t="s">
        <v>301</v>
      </c>
      <c r="C17" s="83" t="s">
        <v>302</v>
      </c>
      <c r="D17" s="266">
        <v>325776</v>
      </c>
    </row>
    <row r="18" spans="1:4" ht="19.5" customHeight="1">
      <c r="A18" s="438" t="s">
        <v>303</v>
      </c>
      <c r="B18" s="438"/>
      <c r="C18" s="83"/>
      <c r="D18" s="265">
        <f>SUM(D19:D25)</f>
        <v>2336428</v>
      </c>
    </row>
    <row r="19" spans="1:4" ht="19.5" customHeight="1">
      <c r="A19" s="83" t="s">
        <v>217</v>
      </c>
      <c r="B19" s="84" t="s">
        <v>304</v>
      </c>
      <c r="C19" s="83" t="s">
        <v>305</v>
      </c>
      <c r="D19" s="266">
        <v>1637668</v>
      </c>
    </row>
    <row r="20" spans="1:4" ht="19.5" customHeight="1">
      <c r="A20" s="83" t="s">
        <v>218</v>
      </c>
      <c r="B20" s="84" t="s">
        <v>306</v>
      </c>
      <c r="C20" s="83" t="s">
        <v>307</v>
      </c>
      <c r="D20" s="266">
        <v>0</v>
      </c>
    </row>
    <row r="21" spans="1:4" ht="60" customHeight="1">
      <c r="A21" s="83" t="s">
        <v>285</v>
      </c>
      <c r="B21" s="85" t="s">
        <v>308</v>
      </c>
      <c r="C21" s="83" t="s">
        <v>309</v>
      </c>
      <c r="D21" s="266">
        <v>698760</v>
      </c>
    </row>
    <row r="22" spans="1:4" ht="19.5" customHeight="1">
      <c r="A22" s="83" t="s">
        <v>288</v>
      </c>
      <c r="B22" s="84" t="s">
        <v>310</v>
      </c>
      <c r="C22" s="83" t="s">
        <v>311</v>
      </c>
      <c r="D22" s="266">
        <v>0</v>
      </c>
    </row>
    <row r="23" spans="1:4" ht="19.5" customHeight="1">
      <c r="A23" s="83" t="s">
        <v>291</v>
      </c>
      <c r="B23" s="84" t="s">
        <v>312</v>
      </c>
      <c r="C23" s="83" t="s">
        <v>313</v>
      </c>
      <c r="D23" s="266">
        <v>0</v>
      </c>
    </row>
    <row r="24" spans="1:4" ht="19.5" customHeight="1">
      <c r="A24" s="83" t="s">
        <v>294</v>
      </c>
      <c r="B24" s="84" t="s">
        <v>314</v>
      </c>
      <c r="C24" s="83" t="s">
        <v>315</v>
      </c>
      <c r="D24" s="266">
        <v>0</v>
      </c>
    </row>
    <row r="25" spans="1:4" ht="19.5" customHeight="1">
      <c r="A25" s="83" t="s">
        <v>297</v>
      </c>
      <c r="B25" s="84" t="s">
        <v>316</v>
      </c>
      <c r="C25" s="83" t="s">
        <v>317</v>
      </c>
      <c r="D25" s="266">
        <v>0</v>
      </c>
    </row>
    <row r="26" spans="1:4" ht="19.5" customHeight="1">
      <c r="A26" s="86"/>
      <c r="B26" s="87"/>
      <c r="C26" s="88"/>
      <c r="D26" s="88"/>
    </row>
    <row r="27" ht="15.75">
      <c r="A27" s="89"/>
    </row>
    <row r="28" ht="15.75">
      <c r="A28" s="89"/>
    </row>
    <row r="29" ht="15.75">
      <c r="A29" s="89"/>
    </row>
    <row r="30" ht="15.75">
      <c r="A30" s="89"/>
    </row>
    <row r="31" ht="15.75">
      <c r="A31" s="89"/>
    </row>
    <row r="32" ht="15.75">
      <c r="A32" s="89"/>
    </row>
    <row r="33" ht="15.75">
      <c r="A33" s="89"/>
    </row>
    <row r="34" ht="15.75">
      <c r="A34" s="89"/>
    </row>
    <row r="35" ht="15.75">
      <c r="A35" s="89"/>
    </row>
    <row r="36" ht="15.75">
      <c r="A36" s="89"/>
    </row>
    <row r="37" ht="15.75">
      <c r="A37" s="89"/>
    </row>
    <row r="38" ht="15.75">
      <c r="A38" s="89"/>
    </row>
    <row r="39" ht="15.75">
      <c r="A39" s="89"/>
    </row>
    <row r="40" ht="15.75">
      <c r="A40" s="89"/>
    </row>
    <row r="41" ht="15.75">
      <c r="A41" s="89"/>
    </row>
    <row r="42" ht="15.75">
      <c r="A42" s="89"/>
    </row>
    <row r="43" ht="15.75">
      <c r="A43" s="89"/>
    </row>
  </sheetData>
  <sheetProtection/>
  <mergeCells count="7">
    <mergeCell ref="A18:B18"/>
    <mergeCell ref="A3:D3"/>
    <mergeCell ref="A6:A7"/>
    <mergeCell ref="B6:B7"/>
    <mergeCell ref="C6:C7"/>
    <mergeCell ref="D6:D7"/>
    <mergeCell ref="A9:B9"/>
  </mergeCells>
  <printOptions horizontalCentered="1"/>
  <pageMargins left="0.39375" right="0.39375" top="0.5902777777777778" bottom="0.7569444444444444" header="0.5118055555555555" footer="0.5902777777777778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zoomScalePageLayoutView="0" workbookViewId="0" topLeftCell="A1">
      <selection activeCell="D1" sqref="D1:E2"/>
    </sheetView>
  </sheetViews>
  <sheetFormatPr defaultColWidth="9.00390625" defaultRowHeight="12.75"/>
  <cols>
    <col min="1" max="2" width="11.875" style="0" customWidth="1"/>
    <col min="3" max="3" width="26.375" style="0" customWidth="1"/>
    <col min="4" max="4" width="33.875" style="0" customWidth="1"/>
    <col min="5" max="5" width="14.25390625" style="0" customWidth="1"/>
  </cols>
  <sheetData>
    <row r="1" spans="4:5" ht="12" customHeight="1">
      <c r="D1" s="442" t="s">
        <v>599</v>
      </c>
      <c r="E1" s="442"/>
    </row>
    <row r="2" spans="4:5" ht="59.25" customHeight="1">
      <c r="D2" s="442"/>
      <c r="E2" s="442"/>
    </row>
    <row r="3" spans="1:5" s="75" customFormat="1" ht="37.5" customHeight="1">
      <c r="A3" s="352" t="s">
        <v>398</v>
      </c>
      <c r="B3" s="352"/>
      <c r="C3" s="352"/>
      <c r="D3" s="352"/>
      <c r="E3" s="352"/>
    </row>
    <row r="4" spans="1:5" s="75" customFormat="1" ht="19.5" customHeight="1">
      <c r="A4" s="76"/>
      <c r="B4" s="76"/>
      <c r="C4" s="76"/>
      <c r="D4" s="76"/>
      <c r="E4" s="76"/>
    </row>
    <row r="5" spans="1:5" s="75" customFormat="1" ht="19.5" customHeight="1">
      <c r="A5" s="34" t="s">
        <v>318</v>
      </c>
      <c r="B5" s="34"/>
      <c r="C5" s="34"/>
      <c r="D5" s="34"/>
      <c r="E5" s="37" t="s">
        <v>319</v>
      </c>
    </row>
    <row r="6" spans="1:5" s="36" customFormat="1" ht="36" customHeight="1">
      <c r="A6" s="52" t="s">
        <v>1</v>
      </c>
      <c r="B6" s="90" t="s">
        <v>2</v>
      </c>
      <c r="C6" s="91" t="s">
        <v>320</v>
      </c>
      <c r="D6" s="92" t="s">
        <v>321</v>
      </c>
      <c r="E6" s="91" t="s">
        <v>322</v>
      </c>
    </row>
    <row r="7" spans="1:5" s="78" customFormat="1" ht="11.25" customHeight="1">
      <c r="A7" s="77">
        <v>1</v>
      </c>
      <c r="B7" s="77">
        <v>2</v>
      </c>
      <c r="C7" s="77">
        <v>3</v>
      </c>
      <c r="D7" s="77">
        <v>4</v>
      </c>
      <c r="E7" s="77">
        <v>5</v>
      </c>
    </row>
    <row r="8" spans="1:5" s="34" customFormat="1" ht="27.75" customHeight="1">
      <c r="A8" s="443" t="s">
        <v>323</v>
      </c>
      <c r="B8" s="443"/>
      <c r="C8" s="443"/>
      <c r="D8" s="443"/>
      <c r="E8" s="443"/>
    </row>
    <row r="9" spans="1:5" s="34" customFormat="1" ht="66.75" customHeight="1">
      <c r="A9" s="444">
        <v>700</v>
      </c>
      <c r="B9" s="444">
        <v>70005</v>
      </c>
      <c r="C9" s="444" t="s">
        <v>324</v>
      </c>
      <c r="D9" s="446" t="s">
        <v>366</v>
      </c>
      <c r="E9" s="448">
        <v>290000</v>
      </c>
    </row>
    <row r="10" spans="1:5" s="34" customFormat="1" ht="27.75" customHeight="1">
      <c r="A10" s="445"/>
      <c r="B10" s="445"/>
      <c r="C10" s="445"/>
      <c r="D10" s="447"/>
      <c r="E10" s="449"/>
    </row>
    <row r="11" spans="1:5" s="34" customFormat="1" ht="27.75" customHeight="1">
      <c r="A11" s="79"/>
      <c r="B11" s="79"/>
      <c r="C11" s="79"/>
      <c r="D11" s="95"/>
      <c r="E11" s="79"/>
    </row>
  </sheetData>
  <sheetProtection/>
  <mergeCells count="8">
    <mergeCell ref="D1:E2"/>
    <mergeCell ref="A3:E3"/>
    <mergeCell ref="A8:E8"/>
    <mergeCell ref="A9:A10"/>
    <mergeCell ref="B9:B10"/>
    <mergeCell ref="C9:C10"/>
    <mergeCell ref="D9:D10"/>
    <mergeCell ref="E9:E10"/>
  </mergeCells>
  <printOptions horizontalCentered="1"/>
  <pageMargins left="0.3937007874015748" right="0.3937007874015748" top="0.984251968503937" bottom="1.141732283464567" header="0.5118110236220472" footer="0.984251968503937"/>
  <pageSetup fitToHeight="1" fitToWidth="1" horizontalDpi="300" verticalDpi="300" orientation="portrait" paperSize="9" scale="9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Kępińska</cp:lastModifiedBy>
  <cp:lastPrinted>2009-01-05T12:43:32Z</cp:lastPrinted>
  <dcterms:created xsi:type="dcterms:W3CDTF">2008-11-10T09:21:17Z</dcterms:created>
  <dcterms:modified xsi:type="dcterms:W3CDTF">2009-01-05T13:55:53Z</dcterms:modified>
  <cp:category/>
  <cp:version/>
  <cp:contentType/>
  <cp:contentStatus/>
</cp:coreProperties>
</file>